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a6\OneDrive\ドキュメント\GF\成績集計\2025成績\"/>
    </mc:Choice>
  </mc:AlternateContent>
  <xr:revisionPtr revIDLastSave="0" documentId="8_{0686A174-8F8F-4AF5-B0B9-95792A60DF68}" xr6:coauthVersionLast="47" xr6:coauthVersionMax="47" xr10:uidLastSave="{00000000-0000-0000-0000-000000000000}"/>
  <bookViews>
    <workbookView xWindow="1950" yWindow="720" windowWidth="14430" windowHeight="15480" tabRatio="718" xr2:uid="{9B91E461-934F-487C-81B9-FAADAF9312BB}"/>
  </bookViews>
  <sheets>
    <sheet name="試合結果" sheetId="2" r:id="rId1"/>
    <sheet name="総計" sheetId="1" r:id="rId2"/>
    <sheet name="渡邉" sheetId="15" r:id="rId3"/>
    <sheet name="堀川" sheetId="18" r:id="rId4"/>
    <sheet name="清川" sheetId="20" r:id="rId5"/>
    <sheet name="岩崎" sheetId="10" r:id="rId6"/>
    <sheet name="小林" sheetId="24" r:id="rId7"/>
    <sheet name="森谷" sheetId="14" r:id="rId8"/>
    <sheet name="田淵" sheetId="25" r:id="rId9"/>
    <sheet name="牧野" sheetId="16" r:id="rId10"/>
    <sheet name="山下" sheetId="17" r:id="rId11"/>
    <sheet name="平田" sheetId="22" r:id="rId12"/>
    <sheet name="伍" sheetId="19" r:id="rId13"/>
    <sheet name="山田" sheetId="21" r:id="rId14"/>
    <sheet name="山本" sheetId="5" r:id="rId15"/>
    <sheet name="部外" sheetId="13" r:id="rId16"/>
    <sheet name="Sheet1" sheetId="23" r:id="rId17"/>
  </sheets>
  <definedNames>
    <definedName name="_xlnm.Print_Area" localSheetId="5">岩崎!$A$1:$O$31</definedName>
    <definedName name="_xlnm.Print_Area" localSheetId="12">伍!$A$1:$O$31</definedName>
    <definedName name="_xlnm.Print_Area" localSheetId="10">山下!$A$1:$O$31</definedName>
    <definedName name="_xlnm.Print_Area" localSheetId="13">山田!$A$1:$O$31</definedName>
    <definedName name="_xlnm.Print_Area" localSheetId="14">山本!$A$1:$O$31</definedName>
    <definedName name="_xlnm.Print_Area" localSheetId="6">小林!$A$1:$O$31</definedName>
    <definedName name="_xlnm.Print_Area" localSheetId="7">森谷!$A$1:$O$31</definedName>
    <definedName name="_xlnm.Print_Area" localSheetId="4">清川!$A$1:$O$31</definedName>
    <definedName name="_xlnm.Print_Area" localSheetId="1">総計!$A$1:$O$17</definedName>
    <definedName name="_xlnm.Print_Area" localSheetId="8">田淵!$A$1:$O$31</definedName>
    <definedName name="_xlnm.Print_Area" localSheetId="2">渡邉!$A$1:$O$31</definedName>
    <definedName name="_xlnm.Print_Area" localSheetId="15">部外!$A$1:$O$34</definedName>
    <definedName name="_xlnm.Print_Area" localSheetId="11">平田!$A$1:$O$31</definedName>
    <definedName name="_xlnm.Print_Area" localSheetId="9">牧野!$A$1:$O$31</definedName>
    <definedName name="_xlnm.Print_Area" localSheetId="3">堀川!$A$1:$O$31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6" l="1"/>
  <c r="O14" i="16"/>
  <c r="O14" i="20"/>
  <c r="N14" i="20"/>
  <c r="N14" i="18"/>
  <c r="O14" i="18"/>
  <c r="O13" i="16"/>
  <c r="N13" i="16"/>
  <c r="N13" i="20"/>
  <c r="O13" i="20"/>
  <c r="N13" i="18"/>
  <c r="O13" i="18"/>
  <c r="N12" i="25"/>
  <c r="O12" i="25"/>
  <c r="O12" i="20"/>
  <c r="N12" i="20"/>
  <c r="N12" i="18"/>
  <c r="O12" i="18"/>
  <c r="H16" i="1"/>
  <c r="I16" i="1"/>
  <c r="O7" i="1"/>
  <c r="N10" i="20"/>
  <c r="O10" i="20"/>
  <c r="N11" i="20"/>
  <c r="O11" i="20"/>
  <c r="N11" i="25"/>
  <c r="O11" i="25"/>
  <c r="O11" i="14"/>
  <c r="N11" i="14"/>
  <c r="O8" i="14"/>
  <c r="N8" i="14"/>
  <c r="N11" i="10"/>
  <c r="O11" i="10"/>
  <c r="N10" i="10"/>
  <c r="O10" i="10"/>
  <c r="F14" i="1"/>
  <c r="G14" i="1"/>
  <c r="H14" i="1"/>
  <c r="I14" i="1"/>
  <c r="N9" i="20"/>
  <c r="O9" i="20"/>
  <c r="O9" i="19"/>
  <c r="N9" i="19"/>
  <c r="O9" i="25"/>
  <c r="N9" i="25"/>
  <c r="O9" i="10"/>
  <c r="N9" i="10"/>
  <c r="M31" i="25"/>
  <c r="M14" i="1" s="1"/>
  <c r="L31" i="25"/>
  <c r="L14" i="1" s="1"/>
  <c r="K31" i="25"/>
  <c r="K14" i="1" s="1"/>
  <c r="J31" i="25"/>
  <c r="J14" i="1" s="1"/>
  <c r="I31" i="25"/>
  <c r="H31" i="25"/>
  <c r="G31" i="25"/>
  <c r="F31" i="25"/>
  <c r="E31" i="25"/>
  <c r="E14" i="1" s="1"/>
  <c r="D31" i="25"/>
  <c r="D14" i="1" s="1"/>
  <c r="C31" i="25"/>
  <c r="C14" i="1" s="1"/>
  <c r="O8" i="10"/>
  <c r="N8" i="10"/>
  <c r="O8" i="20"/>
  <c r="N8" i="20"/>
  <c r="O31" i="25" l="1"/>
  <c r="O14" i="1" s="1"/>
  <c r="N31" i="25"/>
  <c r="N14" i="1" s="1"/>
  <c r="N7" i="18"/>
  <c r="O7" i="18"/>
  <c r="O12" i="1"/>
  <c r="N12" i="1"/>
  <c r="D12" i="1"/>
  <c r="E12" i="1"/>
  <c r="F12" i="1"/>
  <c r="G12" i="1"/>
  <c r="H12" i="1"/>
  <c r="I12" i="1"/>
  <c r="J12" i="1"/>
  <c r="K12" i="1"/>
  <c r="L12" i="1"/>
  <c r="M12" i="1"/>
  <c r="C12" i="1"/>
  <c r="O6" i="24"/>
  <c r="N6" i="24"/>
  <c r="M31" i="24"/>
  <c r="L31" i="24"/>
  <c r="K31" i="24"/>
  <c r="J31" i="24"/>
  <c r="I31" i="24"/>
  <c r="H31" i="24"/>
  <c r="G31" i="24"/>
  <c r="F31" i="24"/>
  <c r="E31" i="24"/>
  <c r="D31" i="24"/>
  <c r="C31" i="24"/>
  <c r="N6" i="10"/>
  <c r="O6" i="10"/>
  <c r="O5" i="10"/>
  <c r="N5" i="10"/>
  <c r="N5" i="20"/>
  <c r="O5" i="20"/>
  <c r="N6" i="20"/>
  <c r="O6" i="20"/>
  <c r="O3" i="20"/>
  <c r="N3" i="20"/>
  <c r="N3" i="18"/>
  <c r="O3" i="18"/>
  <c r="N4" i="18"/>
  <c r="O4" i="18"/>
  <c r="N6" i="18"/>
  <c r="O6" i="18"/>
  <c r="O2" i="18"/>
  <c r="N2" i="18"/>
  <c r="O10" i="1"/>
  <c r="C31" i="14"/>
  <c r="C5" i="1" s="1"/>
  <c r="A3" i="2"/>
  <c r="B3" i="2"/>
  <c r="A4" i="2"/>
  <c r="B4" i="2"/>
  <c r="A5" i="2"/>
  <c r="B5" i="2"/>
  <c r="B2" i="2"/>
  <c r="A2" i="2"/>
  <c r="D3" i="2"/>
  <c r="E3" i="2"/>
  <c r="F3" i="2"/>
  <c r="G3" i="2"/>
  <c r="H3" i="2"/>
  <c r="I3" i="2"/>
  <c r="J3" i="2"/>
  <c r="K3" i="2"/>
  <c r="L3" i="2"/>
  <c r="M3" i="2"/>
  <c r="D4" i="2"/>
  <c r="E4" i="2"/>
  <c r="F4" i="2"/>
  <c r="G4" i="2"/>
  <c r="H4" i="2"/>
  <c r="I4" i="2"/>
  <c r="J4" i="2"/>
  <c r="K4" i="2"/>
  <c r="L4" i="2"/>
  <c r="M4" i="2"/>
  <c r="D5" i="2"/>
  <c r="E5" i="2"/>
  <c r="F5" i="2"/>
  <c r="G5" i="2"/>
  <c r="H5" i="2"/>
  <c r="I5" i="2"/>
  <c r="J5" i="2"/>
  <c r="K5" i="2"/>
  <c r="L5" i="2"/>
  <c r="M5" i="2"/>
  <c r="D6" i="2"/>
  <c r="E6" i="2"/>
  <c r="F6" i="2"/>
  <c r="G6" i="2"/>
  <c r="H6" i="2"/>
  <c r="I6" i="2"/>
  <c r="J6" i="2"/>
  <c r="K6" i="2"/>
  <c r="L6" i="2"/>
  <c r="M6" i="2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K14" i="2"/>
  <c r="L14" i="2"/>
  <c r="M14" i="2"/>
  <c r="D15" i="2"/>
  <c r="E15" i="2"/>
  <c r="F15" i="2"/>
  <c r="G15" i="2"/>
  <c r="H15" i="2"/>
  <c r="I15" i="2"/>
  <c r="J15" i="2"/>
  <c r="K15" i="2"/>
  <c r="L15" i="2"/>
  <c r="M15" i="2"/>
  <c r="D16" i="2"/>
  <c r="E16" i="2"/>
  <c r="F16" i="2"/>
  <c r="G16" i="2"/>
  <c r="H16" i="2"/>
  <c r="I16" i="2"/>
  <c r="J16" i="2"/>
  <c r="K16" i="2"/>
  <c r="L16" i="2"/>
  <c r="M16" i="2"/>
  <c r="D17" i="2"/>
  <c r="E17" i="2"/>
  <c r="F17" i="2"/>
  <c r="G17" i="2"/>
  <c r="H17" i="2"/>
  <c r="I17" i="2"/>
  <c r="J17" i="2"/>
  <c r="K17" i="2"/>
  <c r="O17" i="2" s="1"/>
  <c r="L17" i="2"/>
  <c r="M17" i="2"/>
  <c r="D18" i="2"/>
  <c r="E18" i="2"/>
  <c r="F18" i="2"/>
  <c r="G18" i="2"/>
  <c r="H18" i="2"/>
  <c r="I18" i="2"/>
  <c r="J18" i="2"/>
  <c r="K18" i="2"/>
  <c r="O18" i="2" s="1"/>
  <c r="L18" i="2"/>
  <c r="M18" i="2"/>
  <c r="N18" i="2" s="1"/>
  <c r="D19" i="2"/>
  <c r="E19" i="2"/>
  <c r="F19" i="2"/>
  <c r="G19" i="2"/>
  <c r="H19" i="2"/>
  <c r="I19" i="2"/>
  <c r="J19" i="2"/>
  <c r="K19" i="2"/>
  <c r="L19" i="2"/>
  <c r="M19" i="2"/>
  <c r="N19" i="2" s="1"/>
  <c r="D20" i="2"/>
  <c r="E20" i="2"/>
  <c r="F20" i="2"/>
  <c r="G20" i="2"/>
  <c r="H20" i="2"/>
  <c r="I20" i="2"/>
  <c r="J20" i="2"/>
  <c r="K20" i="2"/>
  <c r="L20" i="2"/>
  <c r="M20" i="2"/>
  <c r="E2" i="2"/>
  <c r="F2" i="2"/>
  <c r="G2" i="2"/>
  <c r="H2" i="2"/>
  <c r="I2" i="2"/>
  <c r="J2" i="2"/>
  <c r="K2" i="2"/>
  <c r="L2" i="2"/>
  <c r="M2" i="2"/>
  <c r="D2" i="2"/>
  <c r="M31" i="22"/>
  <c r="M10" i="1" s="1"/>
  <c r="L31" i="22"/>
  <c r="L10" i="1" s="1"/>
  <c r="K31" i="22"/>
  <c r="O31" i="22" s="1"/>
  <c r="J31" i="22"/>
  <c r="J10" i="1" s="1"/>
  <c r="I31" i="22"/>
  <c r="I10" i="1" s="1"/>
  <c r="H31" i="22"/>
  <c r="H10" i="1" s="1"/>
  <c r="G31" i="22"/>
  <c r="G10" i="1" s="1"/>
  <c r="F31" i="22"/>
  <c r="F10" i="1"/>
  <c r="E31" i="22"/>
  <c r="E10" i="1" s="1"/>
  <c r="D31" i="22"/>
  <c r="D10" i="1" s="1"/>
  <c r="C31" i="22"/>
  <c r="C10" i="1" s="1"/>
  <c r="M31" i="21"/>
  <c r="L31" i="21"/>
  <c r="L9" i="1" s="1"/>
  <c r="K31" i="21"/>
  <c r="K9" i="1" s="1"/>
  <c r="J31" i="21"/>
  <c r="J9" i="1" s="1"/>
  <c r="I31" i="21"/>
  <c r="I9" i="1" s="1"/>
  <c r="H31" i="21"/>
  <c r="H9" i="1" s="1"/>
  <c r="G31" i="21"/>
  <c r="G9" i="1" s="1"/>
  <c r="F31" i="21"/>
  <c r="F9" i="1" s="1"/>
  <c r="E31" i="21"/>
  <c r="E9" i="1" s="1"/>
  <c r="D31" i="21"/>
  <c r="D9" i="1" s="1"/>
  <c r="C31" i="21"/>
  <c r="C9" i="1" s="1"/>
  <c r="M31" i="20"/>
  <c r="M3" i="1" s="1"/>
  <c r="L31" i="20"/>
  <c r="L3" i="1" s="1"/>
  <c r="K31" i="20"/>
  <c r="K3" i="1" s="1"/>
  <c r="J31" i="20"/>
  <c r="J3" i="1" s="1"/>
  <c r="I31" i="20"/>
  <c r="I3" i="1" s="1"/>
  <c r="H31" i="20"/>
  <c r="H3" i="1" s="1"/>
  <c r="G31" i="20"/>
  <c r="G3" i="1" s="1"/>
  <c r="G16" i="1" s="1"/>
  <c r="F31" i="20"/>
  <c r="F3" i="1" s="1"/>
  <c r="E31" i="20"/>
  <c r="E3" i="1" s="1"/>
  <c r="D31" i="20"/>
  <c r="D3" i="1" s="1"/>
  <c r="C31" i="20"/>
  <c r="C3" i="1" s="1"/>
  <c r="M31" i="19"/>
  <c r="M7" i="1" s="1"/>
  <c r="L31" i="19"/>
  <c r="L7" i="1" s="1"/>
  <c r="K31" i="19"/>
  <c r="K7" i="1" s="1"/>
  <c r="J31" i="19"/>
  <c r="J7" i="1" s="1"/>
  <c r="I31" i="19"/>
  <c r="I7" i="1" s="1"/>
  <c r="H31" i="19"/>
  <c r="H7" i="1" s="1"/>
  <c r="G31" i="19"/>
  <c r="G7" i="1" s="1"/>
  <c r="F31" i="19"/>
  <c r="F7" i="1"/>
  <c r="E31" i="19"/>
  <c r="E7" i="1" s="1"/>
  <c r="D31" i="19"/>
  <c r="C31" i="19"/>
  <c r="C7" i="1" s="1"/>
  <c r="M31" i="18"/>
  <c r="M2" i="1" s="1"/>
  <c r="L31" i="18"/>
  <c r="L2" i="1" s="1"/>
  <c r="K31" i="18"/>
  <c r="K2" i="1" s="1"/>
  <c r="J31" i="18"/>
  <c r="J2" i="1" s="1"/>
  <c r="I31" i="18"/>
  <c r="I2" i="1" s="1"/>
  <c r="H31" i="18"/>
  <c r="H2" i="1" s="1"/>
  <c r="G31" i="18"/>
  <c r="G2" i="1" s="1"/>
  <c r="F31" i="18"/>
  <c r="F2" i="1" s="1"/>
  <c r="E31" i="18"/>
  <c r="E2" i="1" s="1"/>
  <c r="D31" i="18"/>
  <c r="D2" i="1" s="1"/>
  <c r="C31" i="18"/>
  <c r="C2" i="1" s="1"/>
  <c r="M31" i="17"/>
  <c r="M6" i="1" s="1"/>
  <c r="L31" i="17"/>
  <c r="L6" i="1" s="1"/>
  <c r="K31" i="17"/>
  <c r="K6" i="1" s="1"/>
  <c r="J31" i="17"/>
  <c r="J6" i="1"/>
  <c r="I31" i="17"/>
  <c r="I6" i="1" s="1"/>
  <c r="H31" i="17"/>
  <c r="H6" i="1" s="1"/>
  <c r="G31" i="17"/>
  <c r="G6" i="1" s="1"/>
  <c r="F31" i="17"/>
  <c r="F6" i="1" s="1"/>
  <c r="E31" i="17"/>
  <c r="E6" i="1" s="1"/>
  <c r="D31" i="17"/>
  <c r="D6" i="1" s="1"/>
  <c r="C31" i="17"/>
  <c r="C6" i="1" s="1"/>
  <c r="M31" i="16"/>
  <c r="M11" i="1" s="1"/>
  <c r="L31" i="16"/>
  <c r="L11" i="1" s="1"/>
  <c r="K31" i="16"/>
  <c r="K11" i="1" s="1"/>
  <c r="J31" i="16"/>
  <c r="J11" i="1" s="1"/>
  <c r="I31" i="16"/>
  <c r="I11" i="1" s="1"/>
  <c r="H31" i="16"/>
  <c r="H11" i="1" s="1"/>
  <c r="G31" i="16"/>
  <c r="G11" i="1"/>
  <c r="F31" i="16"/>
  <c r="F11" i="1" s="1"/>
  <c r="E31" i="16"/>
  <c r="E11" i="1" s="1"/>
  <c r="D31" i="16"/>
  <c r="D11" i="1" s="1"/>
  <c r="C31" i="16"/>
  <c r="C11" i="1" s="1"/>
  <c r="C25" i="2"/>
  <c r="C16" i="1" s="1"/>
  <c r="D31" i="14"/>
  <c r="D5" i="1" s="1"/>
  <c r="E31" i="14"/>
  <c r="E5" i="1"/>
  <c r="F31" i="14"/>
  <c r="F5" i="1"/>
  <c r="G31" i="14"/>
  <c r="G5" i="1" s="1"/>
  <c r="H31" i="14"/>
  <c r="H5" i="1" s="1"/>
  <c r="I31" i="14"/>
  <c r="I5" i="1" s="1"/>
  <c r="J31" i="14"/>
  <c r="J5" i="1" s="1"/>
  <c r="K31" i="14"/>
  <c r="K5" i="1" s="1"/>
  <c r="L31" i="14"/>
  <c r="L5" i="1" s="1"/>
  <c r="M31" i="14"/>
  <c r="D31" i="15"/>
  <c r="D13" i="1"/>
  <c r="E31" i="15"/>
  <c r="E13" i="1" s="1"/>
  <c r="F31" i="15"/>
  <c r="F13" i="1" s="1"/>
  <c r="G31" i="15"/>
  <c r="G13" i="1" s="1"/>
  <c r="H31" i="15"/>
  <c r="H13" i="1" s="1"/>
  <c r="I31" i="15"/>
  <c r="I13" i="1" s="1"/>
  <c r="J31" i="15"/>
  <c r="J13" i="1" s="1"/>
  <c r="K31" i="15"/>
  <c r="K13" i="1" s="1"/>
  <c r="L31" i="15"/>
  <c r="L13" i="1"/>
  <c r="M31" i="15"/>
  <c r="N31" i="15" s="1"/>
  <c r="N13" i="1" s="1"/>
  <c r="D31" i="10"/>
  <c r="D4" i="1" s="1"/>
  <c r="E31" i="10"/>
  <c r="E4" i="1" s="1"/>
  <c r="F31" i="10"/>
  <c r="F4" i="1" s="1"/>
  <c r="G31" i="10"/>
  <c r="G4" i="1" s="1"/>
  <c r="H31" i="10"/>
  <c r="H4" i="1" s="1"/>
  <c r="I31" i="10"/>
  <c r="I4" i="1" s="1"/>
  <c r="J31" i="10"/>
  <c r="J4" i="1" s="1"/>
  <c r="K31" i="10"/>
  <c r="L31" i="10"/>
  <c r="L4" i="1" s="1"/>
  <c r="M31" i="10"/>
  <c r="M4" i="1" s="1"/>
  <c r="D31" i="13"/>
  <c r="E31" i="13"/>
  <c r="F31" i="13"/>
  <c r="G31" i="13"/>
  <c r="H31" i="13"/>
  <c r="I31" i="13"/>
  <c r="J31" i="13"/>
  <c r="K31" i="13"/>
  <c r="L31" i="13"/>
  <c r="M31" i="13"/>
  <c r="D31" i="5"/>
  <c r="E31" i="5"/>
  <c r="E8" i="1" s="1"/>
  <c r="F31" i="5"/>
  <c r="F8" i="1" s="1"/>
  <c r="G31" i="5"/>
  <c r="G8" i="1" s="1"/>
  <c r="H31" i="5"/>
  <c r="H8" i="1" s="1"/>
  <c r="I31" i="5"/>
  <c r="I8" i="1" s="1"/>
  <c r="J31" i="5"/>
  <c r="J8" i="1" s="1"/>
  <c r="K31" i="5"/>
  <c r="K8" i="1" s="1"/>
  <c r="L31" i="5"/>
  <c r="L8" i="1" s="1"/>
  <c r="M31" i="5"/>
  <c r="M8" i="1" s="1"/>
  <c r="C31" i="15"/>
  <c r="C13" i="1" s="1"/>
  <c r="C31" i="10"/>
  <c r="C4" i="1" s="1"/>
  <c r="C31" i="13"/>
  <c r="C31" i="5"/>
  <c r="C8" i="1" s="1"/>
  <c r="C32" i="13"/>
  <c r="C17" i="1" s="1"/>
  <c r="M32" i="13"/>
  <c r="L32" i="13"/>
  <c r="L17" i="1" s="1"/>
  <c r="D32" i="13"/>
  <c r="D17" i="1" s="1"/>
  <c r="K32" i="13"/>
  <c r="J32" i="13"/>
  <c r="J17" i="1" s="1"/>
  <c r="I32" i="13"/>
  <c r="I17" i="1"/>
  <c r="H32" i="13"/>
  <c r="H17" i="1" s="1"/>
  <c r="G32" i="13"/>
  <c r="G17" i="1" s="1"/>
  <c r="F32" i="13"/>
  <c r="F17" i="1" s="1"/>
  <c r="E32" i="13"/>
  <c r="E17" i="1" s="1"/>
  <c r="N31" i="22"/>
  <c r="N10" i="1" s="1"/>
  <c r="D7" i="1"/>
  <c r="F16" i="1" l="1"/>
  <c r="M16" i="1"/>
  <c r="L16" i="1"/>
  <c r="O19" i="2"/>
  <c r="O13" i="2"/>
  <c r="N13" i="2"/>
  <c r="K16" i="1"/>
  <c r="J16" i="1"/>
  <c r="E16" i="1"/>
  <c r="D16" i="1"/>
  <c r="N12" i="2"/>
  <c r="O12" i="2"/>
  <c r="N10" i="2"/>
  <c r="N16" i="2"/>
  <c r="O15" i="2"/>
  <c r="O9" i="2"/>
  <c r="N4" i="2"/>
  <c r="O3" i="2"/>
  <c r="N17" i="2"/>
  <c r="O16" i="2"/>
  <c r="N11" i="2"/>
  <c r="O10" i="2"/>
  <c r="N5" i="2"/>
  <c r="O4" i="2"/>
  <c r="N31" i="14"/>
  <c r="N5" i="1" s="1"/>
  <c r="N7" i="2"/>
  <c r="O7" i="2"/>
  <c r="O31" i="24"/>
  <c r="N31" i="24"/>
  <c r="N2" i="2"/>
  <c r="O2" i="2"/>
  <c r="N14" i="2"/>
  <c r="N8" i="2"/>
  <c r="N20" i="2"/>
  <c r="O20" i="2"/>
  <c r="N15" i="2"/>
  <c r="O14" i="2"/>
  <c r="N9" i="2"/>
  <c r="O8" i="2"/>
  <c r="N3" i="2"/>
  <c r="O11" i="2"/>
  <c r="O5" i="2"/>
  <c r="N31" i="20"/>
  <c r="N3" i="1" s="1"/>
  <c r="N6" i="2"/>
  <c r="O6" i="2"/>
  <c r="M13" i="1"/>
  <c r="O31" i="15"/>
  <c r="O13" i="1" s="1"/>
  <c r="N31" i="19"/>
  <c r="N7" i="1" s="1"/>
  <c r="O32" i="13"/>
  <c r="O31" i="14"/>
  <c r="O5" i="1" s="1"/>
  <c r="M5" i="1"/>
  <c r="O31" i="10"/>
  <c r="O4" i="1" s="1"/>
  <c r="O31" i="20"/>
  <c r="O3" i="1" s="1"/>
  <c r="H25" i="2"/>
  <c r="G25" i="2"/>
  <c r="O31" i="16"/>
  <c r="O11" i="1" s="1"/>
  <c r="N31" i="21"/>
  <c r="N9" i="1" s="1"/>
  <c r="N32" i="13"/>
  <c r="D25" i="2"/>
  <c r="E25" i="2"/>
  <c r="N31" i="16"/>
  <c r="N11" i="1" s="1"/>
  <c r="O31" i="17"/>
  <c r="O6" i="1" s="1"/>
  <c r="M25" i="2"/>
  <c r="L25" i="2"/>
  <c r="O31" i="21"/>
  <c r="O9" i="1" s="1"/>
  <c r="O31" i="19"/>
  <c r="F25" i="2"/>
  <c r="N31" i="17"/>
  <c r="N6" i="1" s="1"/>
  <c r="J25" i="2"/>
  <c r="N31" i="5"/>
  <c r="N8" i="1" s="1"/>
  <c r="N31" i="10"/>
  <c r="N4" i="1" s="1"/>
  <c r="K17" i="1"/>
  <c r="O17" i="1" s="1"/>
  <c r="I25" i="2"/>
  <c r="O31" i="5"/>
  <c r="O8" i="1" s="1"/>
  <c r="M17" i="1"/>
  <c r="N17" i="1" s="1"/>
  <c r="D8" i="1"/>
  <c r="K4" i="1"/>
  <c r="M9" i="1"/>
  <c r="N31" i="18"/>
  <c r="N2" i="1" s="1"/>
  <c r="K10" i="1"/>
  <c r="K25" i="2"/>
  <c r="O31" i="18"/>
  <c r="O2" i="1" s="1"/>
  <c r="O25" i="2" l="1"/>
  <c r="N25" i="2"/>
  <c r="N16" i="1"/>
  <c r="O16" i="1"/>
</calcChain>
</file>

<file path=xl/sharedStrings.xml><?xml version="1.0" encoding="utf-8"?>
<sst xmlns="http://schemas.openxmlformats.org/spreadsheetml/2006/main" count="667" uniqueCount="59">
  <si>
    <t>背番号</t>
  </si>
  <si>
    <t>氏名</t>
  </si>
  <si>
    <t>試合数</t>
  </si>
  <si>
    <t>投球回数</t>
  </si>
  <si>
    <t>打者数</t>
  </si>
  <si>
    <t>勝</t>
  </si>
  <si>
    <t>負</t>
  </si>
  <si>
    <t>分</t>
  </si>
  <si>
    <t>ｾｰﾌﾞ</t>
  </si>
  <si>
    <t>被安打</t>
  </si>
  <si>
    <t>奪三振</t>
  </si>
  <si>
    <t>四死球</t>
  </si>
  <si>
    <t>自責点</t>
  </si>
  <si>
    <t>防御率</t>
  </si>
  <si>
    <t>奪三振率</t>
  </si>
  <si>
    <t>GF</t>
  </si>
  <si>
    <t>部外</t>
  </si>
  <si>
    <t>日付</t>
  </si>
  <si>
    <t>相手チーム</t>
  </si>
  <si>
    <t>合計</t>
  </si>
  <si>
    <t>防御率※2</t>
    <phoneticPr fontId="2"/>
  </si>
  <si>
    <t>奪三振率※3</t>
    <phoneticPr fontId="2"/>
  </si>
  <si>
    <t>防御率</t>
    <phoneticPr fontId="2"/>
  </si>
  <si>
    <t>森谷</t>
    <rPh sb="0" eb="2">
      <t>モリタニ</t>
    </rPh>
    <phoneticPr fontId="2"/>
  </si>
  <si>
    <t>堀川</t>
    <rPh sb="0" eb="2">
      <t>ホリカワ</t>
    </rPh>
    <phoneticPr fontId="2"/>
  </si>
  <si>
    <t>渡邉</t>
    <rPh sb="0" eb="2">
      <t>ワタナベ</t>
    </rPh>
    <phoneticPr fontId="2"/>
  </si>
  <si>
    <t>山下</t>
    <rPh sb="0" eb="2">
      <t>ヤマシタ</t>
    </rPh>
    <phoneticPr fontId="2"/>
  </si>
  <si>
    <t>清川</t>
    <rPh sb="0" eb="2">
      <t>キヨカワ</t>
    </rPh>
    <phoneticPr fontId="2"/>
  </si>
  <si>
    <t>山田</t>
    <rPh sb="0" eb="2">
      <t>ヤマダ</t>
    </rPh>
    <phoneticPr fontId="2"/>
  </si>
  <si>
    <t>山本</t>
    <rPh sb="0" eb="2">
      <t>ヤマモト</t>
    </rPh>
    <phoneticPr fontId="2"/>
  </si>
  <si>
    <t>岩崎</t>
    <rPh sb="0" eb="2">
      <t>イワサキ</t>
    </rPh>
    <phoneticPr fontId="2"/>
  </si>
  <si>
    <t>平田</t>
    <rPh sb="0" eb="2">
      <t>ヒラタ</t>
    </rPh>
    <phoneticPr fontId="2"/>
  </si>
  <si>
    <t>伍</t>
    <rPh sb="0" eb="1">
      <t>ゴ</t>
    </rPh>
    <phoneticPr fontId="2"/>
  </si>
  <si>
    <t>2025.03.01</t>
  </si>
  <si>
    <t>吉川化成</t>
    <rPh sb="0" eb="2">
      <t>ヨシカワ</t>
    </rPh>
    <rPh sb="2" eb="4">
      <t>カセイ</t>
    </rPh>
    <phoneticPr fontId="3"/>
  </si>
  <si>
    <t>2025.03.22</t>
  </si>
  <si>
    <t>2025.03.29</t>
  </si>
  <si>
    <t>2025.04.19</t>
  </si>
  <si>
    <t>EVAholdings</t>
  </si>
  <si>
    <t>失点</t>
    <rPh sb="0" eb="2">
      <t>シッテン</t>
    </rPh>
    <phoneticPr fontId="2"/>
  </si>
  <si>
    <t>集計</t>
    <rPh sb="0" eb="2">
      <t>シュウケイ</t>
    </rPh>
    <phoneticPr fontId="2"/>
  </si>
  <si>
    <t>2025.05.24</t>
    <phoneticPr fontId="2"/>
  </si>
  <si>
    <t>紅白戦</t>
    <rPh sb="0" eb="3">
      <t>コウハクセン</t>
    </rPh>
    <phoneticPr fontId="2"/>
  </si>
  <si>
    <t>小林</t>
    <rPh sb="0" eb="2">
      <t>コバヤシ</t>
    </rPh>
    <phoneticPr fontId="2"/>
  </si>
  <si>
    <t>2025.05.31</t>
    <phoneticPr fontId="2"/>
  </si>
  <si>
    <t>2025.06.28</t>
  </si>
  <si>
    <t>クラブグラブ</t>
  </si>
  <si>
    <t>2025.07.05</t>
    <phoneticPr fontId="2"/>
  </si>
  <si>
    <t>紅白戦（吉川化成混合</t>
    <rPh sb="0" eb="3">
      <t>コウハクセン</t>
    </rPh>
    <rPh sb="4" eb="8">
      <t>ヨシカワカセイ</t>
    </rPh>
    <rPh sb="8" eb="10">
      <t>コンゴウ</t>
    </rPh>
    <phoneticPr fontId="2"/>
  </si>
  <si>
    <t>田淵</t>
    <rPh sb="0" eb="2">
      <t>タブチ</t>
    </rPh>
    <phoneticPr fontId="2"/>
  </si>
  <si>
    <t>2025.07.19</t>
    <phoneticPr fontId="2"/>
  </si>
  <si>
    <t>アストロズ</t>
    <phoneticPr fontId="2"/>
  </si>
  <si>
    <t>2025.08.17</t>
    <phoneticPr fontId="2"/>
  </si>
  <si>
    <t>TEAM SECOND</t>
    <phoneticPr fontId="2"/>
  </si>
  <si>
    <t>2025.09.06</t>
    <phoneticPr fontId="2"/>
  </si>
  <si>
    <t>RE:UNION</t>
    <phoneticPr fontId="2"/>
  </si>
  <si>
    <t>牧野</t>
    <rPh sb="0" eb="2">
      <t>マキノ</t>
    </rPh>
    <phoneticPr fontId="2"/>
  </si>
  <si>
    <t>2025.09.27</t>
    <phoneticPr fontId="2"/>
  </si>
  <si>
    <t>2025.11.08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</si>
</sst>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?/3"/>
    <numFmt numFmtId="177" formatCode="0_);[Red]\(0\)"/>
    <numFmt numFmtId="178" formatCode="#,##0.00_);[Red]\(#,##0.0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5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0" fontId="0" fillId="0" borderId="0" xfId="1" applyNumberFormat="1" applyFont="1"/>
    <xf numFmtId="40" fontId="1" fillId="0" borderId="0" xfId="1" applyNumberFormat="1"/>
    <xf numFmtId="0" fontId="1" fillId="0" borderId="0" xfId="0" applyFont="1"/>
    <xf numFmtId="12" fontId="0" fillId="0" borderId="0" xfId="0" applyNumberFormat="1"/>
    <xf numFmtId="2" fontId="0" fillId="0" borderId="0" xfId="0" applyNumberFormat="1"/>
    <xf numFmtId="2" fontId="0" fillId="0" borderId="0" xfId="1" applyNumberFormat="1" applyFont="1" applyFill="1"/>
    <xf numFmtId="14" fontId="0" fillId="0" borderId="0" xfId="0" applyNumberFormat="1"/>
    <xf numFmtId="40" fontId="1" fillId="0" borderId="0" xfId="1" applyNumberFormat="1" applyFont="1"/>
    <xf numFmtId="0" fontId="0" fillId="0" borderId="0" xfId="0" applyAlignment="1">
      <alignment shrinkToFit="1"/>
    </xf>
    <xf numFmtId="12" fontId="0" fillId="0" borderId="0" xfId="0" applyNumberFormat="1" applyAlignment="1">
      <alignment vertical="center"/>
    </xf>
    <xf numFmtId="0" fontId="0" fillId="0" borderId="1" xfId="0" applyBorder="1" applyAlignment="1">
      <alignment horizontal="center"/>
    </xf>
    <xf numFmtId="12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2" fontId="0" fillId="0" borderId="1" xfId="1" applyNumberFormat="1" applyFont="1" applyBorder="1" applyAlignment="1">
      <alignment horizontal="right"/>
    </xf>
    <xf numFmtId="177" fontId="0" fillId="0" borderId="1" xfId="0" applyNumberFormat="1" applyBorder="1"/>
    <xf numFmtId="57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shrinkToFit="1"/>
    </xf>
    <xf numFmtId="12" fontId="1" fillId="0" borderId="1" xfId="0" applyNumberFormat="1" applyFont="1" applyBorder="1"/>
    <xf numFmtId="57" fontId="0" fillId="0" borderId="1" xfId="0" applyNumberFormat="1" applyBorder="1" applyAlignment="1">
      <alignment horizontal="left"/>
    </xf>
    <xf numFmtId="0" fontId="0" fillId="0" borderId="1" xfId="0" applyBorder="1" applyAlignment="1">
      <alignment shrinkToFit="1"/>
    </xf>
    <xf numFmtId="12" fontId="0" fillId="0" borderId="1" xfId="0" applyNumberFormat="1" applyBorder="1"/>
    <xf numFmtId="176" fontId="0" fillId="0" borderId="1" xfId="0" applyNumberFormat="1" applyBorder="1"/>
    <xf numFmtId="40" fontId="0" fillId="0" borderId="1" xfId="1" applyNumberFormat="1" applyFont="1" applyBorder="1"/>
    <xf numFmtId="12" fontId="0" fillId="0" borderId="1" xfId="0" applyNumberFormat="1" applyBorder="1" applyAlignment="1">
      <alignment horizontal="center"/>
    </xf>
    <xf numFmtId="40" fontId="1" fillId="0" borderId="1" xfId="1" applyNumberFormat="1" applyBorder="1"/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2" fontId="0" fillId="0" borderId="1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40" fontId="0" fillId="0" borderId="1" xfId="0" applyNumberFormat="1" applyBorder="1"/>
    <xf numFmtId="2" fontId="0" fillId="0" borderId="1" xfId="0" applyNumberFormat="1" applyBorder="1"/>
    <xf numFmtId="4" fontId="0" fillId="0" borderId="1" xfId="0" applyNumberFormat="1" applyBorder="1" applyAlignment="1">
      <alignment horizontal="right" vertical="center"/>
    </xf>
    <xf numFmtId="12" fontId="0" fillId="0" borderId="1" xfId="0" applyNumberFormat="1" applyBorder="1" applyAlignment="1">
      <alignment horizontal="center" vertical="center"/>
    </xf>
    <xf numFmtId="178" fontId="0" fillId="0" borderId="1" xfId="0" applyNumberFormat="1" applyBorder="1"/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C251-482F-4D95-B338-88E82B166C77}">
  <sheetPr codeName="Sheet2"/>
  <dimension ref="A1:P25"/>
  <sheetViews>
    <sheetView tabSelected="1" zoomScaleNormal="100" workbookViewId="0">
      <selection activeCell="E16" sqref="E16"/>
    </sheetView>
  </sheetViews>
  <sheetFormatPr defaultRowHeight="13.5" x14ac:dyDescent="0.15"/>
  <cols>
    <col min="1" max="1" width="10.5" bestFit="1" customWidth="1"/>
    <col min="2" max="2" width="12.125" style="11" bestFit="1" customWidth="1"/>
    <col min="3" max="3" width="6.25" customWidth="1"/>
    <col min="4" max="4" width="8.125" style="6" customWidth="1"/>
    <col min="5" max="5" width="8.125" bestFit="1" customWidth="1"/>
    <col min="6" max="9" width="6.5" customWidth="1"/>
    <col min="10" max="10" width="8.125" bestFit="1" customWidth="1"/>
    <col min="11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22</v>
      </c>
      <c r="O1" s="20" t="s">
        <v>14</v>
      </c>
    </row>
    <row r="2" spans="1:16" s="5" customFormat="1" x14ac:dyDescent="0.15">
      <c r="A2" s="27" t="str">
        <f>渡邉!A2</f>
        <v>2025.03.01</v>
      </c>
      <c r="B2" s="28" t="str">
        <f>渡邉!B2</f>
        <v>吉川化成</v>
      </c>
      <c r="C2" s="20">
        <v>1</v>
      </c>
      <c r="D2" s="29">
        <f>SUM(渡邉:部外!D2)</f>
        <v>8</v>
      </c>
      <c r="E2" s="30">
        <f>SUM(渡邉:部外!E2)</f>
        <v>44</v>
      </c>
      <c r="F2" s="30">
        <f>SUM(渡邉:部外!F2)</f>
        <v>1</v>
      </c>
      <c r="G2" s="30">
        <f>SUM(渡邉:部外!G2)</f>
        <v>0</v>
      </c>
      <c r="H2" s="30">
        <f>SUM(渡邉:部外!H2)</f>
        <v>0</v>
      </c>
      <c r="I2" s="30">
        <f>SUM(渡邉:部外!I2)</f>
        <v>0</v>
      </c>
      <c r="J2" s="30">
        <f>SUM(渡邉:部外!J2)</f>
        <v>3</v>
      </c>
      <c r="K2" s="30">
        <f>SUM(渡邉:部外!K2)</f>
        <v>0</v>
      </c>
      <c r="L2" s="30">
        <f>SUM(渡邉:部外!L2)</f>
        <v>5</v>
      </c>
      <c r="M2" s="30">
        <f>SUM(渡邉:部外!M2)</f>
        <v>5</v>
      </c>
      <c r="N2" s="31">
        <f t="shared" ref="N2:N5" si="0">IFERROR(ROUND(M2/(D2/7),2),"")</f>
        <v>4.38</v>
      </c>
      <c r="O2" s="31">
        <f t="shared" ref="O2:O5" si="1">IFERROR((K2*7/D2),"")</f>
        <v>0</v>
      </c>
      <c r="P2"/>
    </row>
    <row r="3" spans="1:16" x14ac:dyDescent="0.15">
      <c r="A3" s="27" t="str">
        <f>渡邉!A3</f>
        <v>2025.03.22</v>
      </c>
      <c r="B3" s="28" t="str">
        <f>渡邉!B3</f>
        <v>吉川化成</v>
      </c>
      <c r="C3" s="17">
        <v>1</v>
      </c>
      <c r="D3" s="29">
        <f>SUM(渡邉:部外!D3)</f>
        <v>8</v>
      </c>
      <c r="E3" s="30">
        <f>SUM(渡邉:部外!E3)</f>
        <v>33</v>
      </c>
      <c r="F3" s="30">
        <f>SUM(渡邉:部外!F3)</f>
        <v>1</v>
      </c>
      <c r="G3" s="30">
        <f>SUM(渡邉:部外!G3)</f>
        <v>0</v>
      </c>
      <c r="H3" s="30">
        <f>SUM(渡邉:部外!H3)</f>
        <v>0</v>
      </c>
      <c r="I3" s="30">
        <f>SUM(渡邉:部外!I3)</f>
        <v>0</v>
      </c>
      <c r="J3" s="30">
        <f>SUM(渡邉:部外!J3)</f>
        <v>10</v>
      </c>
      <c r="K3" s="30">
        <f>SUM(渡邉:部外!K3)</f>
        <v>9</v>
      </c>
      <c r="L3" s="30">
        <f>SUM(渡邉:部外!L3)</f>
        <v>9</v>
      </c>
      <c r="M3" s="30">
        <f>SUM(渡邉:部外!M3)</f>
        <v>11</v>
      </c>
      <c r="N3" s="31">
        <f t="shared" si="0"/>
        <v>9.6300000000000008</v>
      </c>
      <c r="O3" s="31">
        <f t="shared" si="1"/>
        <v>7.875</v>
      </c>
    </row>
    <row r="4" spans="1:16" x14ac:dyDescent="0.15">
      <c r="A4" s="27" t="str">
        <f>渡邉!A4</f>
        <v>2025.03.29</v>
      </c>
      <c r="B4" s="28" t="str">
        <f>渡邉!B4</f>
        <v>吉川化成</v>
      </c>
      <c r="C4" s="17">
        <v>1</v>
      </c>
      <c r="D4" s="29">
        <f>SUM(渡邉:部外!D4)</f>
        <v>6</v>
      </c>
      <c r="E4" s="30">
        <f>SUM(渡邉:部外!E4)</f>
        <v>0</v>
      </c>
      <c r="F4" s="30">
        <f>SUM(渡邉:部外!F4)</f>
        <v>0</v>
      </c>
      <c r="G4" s="30">
        <f>SUM(渡邉:部外!G4)</f>
        <v>1</v>
      </c>
      <c r="H4" s="30">
        <f>SUM(渡邉:部外!H4)</f>
        <v>0</v>
      </c>
      <c r="I4" s="30">
        <f>SUM(渡邉:部外!I4)</f>
        <v>0</v>
      </c>
      <c r="J4" s="30">
        <f>SUM(渡邉:部外!J4)</f>
        <v>5</v>
      </c>
      <c r="K4" s="30">
        <f>SUM(渡邉:部外!K4)</f>
        <v>7</v>
      </c>
      <c r="L4" s="30">
        <f>SUM(渡邉:部外!L4)</f>
        <v>1</v>
      </c>
      <c r="M4" s="30">
        <f>SUM(渡邉:部外!M4)</f>
        <v>0</v>
      </c>
      <c r="N4" s="31">
        <f t="shared" si="0"/>
        <v>0</v>
      </c>
      <c r="O4" s="31">
        <f t="shared" si="1"/>
        <v>8.1666666666666661</v>
      </c>
    </row>
    <row r="5" spans="1:16" x14ac:dyDescent="0.15">
      <c r="A5" s="27" t="str">
        <f>渡邉!A5</f>
        <v>2025.04.19</v>
      </c>
      <c r="B5" s="28" t="str">
        <f>渡邉!B5</f>
        <v>EVAholdings</v>
      </c>
      <c r="C5" s="17">
        <v>1</v>
      </c>
      <c r="D5" s="29">
        <f>SUM(渡邉:部外!D5)</f>
        <v>7</v>
      </c>
      <c r="E5" s="30">
        <f>SUM(渡邉:部外!E5)</f>
        <v>37</v>
      </c>
      <c r="F5" s="30">
        <f>SUM(渡邉:部外!F5)</f>
        <v>0</v>
      </c>
      <c r="G5" s="30">
        <f>SUM(渡邉:部外!G5)</f>
        <v>0</v>
      </c>
      <c r="H5" s="30">
        <f>SUM(渡邉:部外!H5)</f>
        <v>0</v>
      </c>
      <c r="I5" s="30">
        <f>SUM(渡邉:部外!I5)</f>
        <v>0</v>
      </c>
      <c r="J5" s="30">
        <f>SUM(渡邉:部外!J5)</f>
        <v>5</v>
      </c>
      <c r="K5" s="30">
        <f>SUM(渡邉:部外!K5)</f>
        <v>6</v>
      </c>
      <c r="L5" s="30">
        <f>SUM(渡邉:部外!L5)</f>
        <v>7</v>
      </c>
      <c r="M5" s="30">
        <f>SUM(渡邉:部外!M5)</f>
        <v>4</v>
      </c>
      <c r="N5" s="31">
        <f t="shared" si="0"/>
        <v>4</v>
      </c>
      <c r="O5" s="31">
        <f t="shared" si="1"/>
        <v>6</v>
      </c>
    </row>
    <row r="6" spans="1:16" x14ac:dyDescent="0.15">
      <c r="A6" s="27" t="s">
        <v>41</v>
      </c>
      <c r="B6" s="28" t="s">
        <v>42</v>
      </c>
      <c r="C6" s="17">
        <v>1</v>
      </c>
      <c r="D6" s="29">
        <f>SUM(渡邉:部外!D6)</f>
        <v>14</v>
      </c>
      <c r="E6" s="30">
        <f>SUM(渡邉:部外!E6)</f>
        <v>65</v>
      </c>
      <c r="F6" s="30">
        <f>SUM(渡邉:部外!F6)</f>
        <v>1</v>
      </c>
      <c r="G6" s="30">
        <f>SUM(渡邉:部外!G6)</f>
        <v>1</v>
      </c>
      <c r="H6" s="30">
        <f>SUM(渡邉:部外!H6)</f>
        <v>0</v>
      </c>
      <c r="I6" s="30">
        <f>SUM(渡邉:部外!I6)</f>
        <v>0</v>
      </c>
      <c r="J6" s="30">
        <f>SUM(渡邉:部外!J6)</f>
        <v>7</v>
      </c>
      <c r="K6" s="30">
        <f>SUM(渡邉:部外!K6)</f>
        <v>17</v>
      </c>
      <c r="L6" s="30">
        <f>SUM(渡邉:部外!L6)</f>
        <v>12</v>
      </c>
      <c r="M6" s="30">
        <f>SUM(渡邉:部外!M6)</f>
        <v>8</v>
      </c>
      <c r="N6" s="31">
        <f>IFERROR(ROUND(M6/(D6/7),2),"")</f>
        <v>4</v>
      </c>
      <c r="O6" s="31">
        <f>IFERROR((K6*7/D6),"")</f>
        <v>8.5</v>
      </c>
    </row>
    <row r="7" spans="1:16" x14ac:dyDescent="0.15">
      <c r="A7" s="27" t="s">
        <v>44</v>
      </c>
      <c r="B7" s="28" t="s">
        <v>34</v>
      </c>
      <c r="C7" s="17">
        <v>1</v>
      </c>
      <c r="D7" s="29">
        <f>SUM(渡邉:部外!D7)</f>
        <v>4</v>
      </c>
      <c r="E7" s="30">
        <f>SUM(渡邉:部外!E7)</f>
        <v>21</v>
      </c>
      <c r="F7" s="30">
        <f>SUM(渡邉:部外!F7)</f>
        <v>1</v>
      </c>
      <c r="G7" s="30">
        <f>SUM(渡邉:部外!G7)</f>
        <v>0</v>
      </c>
      <c r="H7" s="30">
        <f>SUM(渡邉:部外!H7)</f>
        <v>0</v>
      </c>
      <c r="I7" s="30">
        <f>SUM(渡邉:部外!I7)</f>
        <v>0</v>
      </c>
      <c r="J7" s="30">
        <f>SUM(渡邉:部外!J7)</f>
        <v>4</v>
      </c>
      <c r="K7" s="30">
        <f>SUM(渡邉:部外!K7)</f>
        <v>5</v>
      </c>
      <c r="L7" s="30">
        <f>SUM(渡邉:部外!L7)</f>
        <v>2</v>
      </c>
      <c r="M7" s="30">
        <f>SUM(渡邉:部外!M7)</f>
        <v>2</v>
      </c>
      <c r="N7" s="31">
        <f t="shared" ref="N7:N20" si="2">IFERROR(ROUND(M7/(D7/7),2),"")</f>
        <v>3.5</v>
      </c>
      <c r="O7" s="31">
        <f t="shared" ref="O7:O20" si="3">IFERROR((K7*7/D7),"")</f>
        <v>8.75</v>
      </c>
    </row>
    <row r="8" spans="1:16" x14ac:dyDescent="0.15">
      <c r="A8" s="27" t="s">
        <v>45</v>
      </c>
      <c r="B8" s="28" t="s">
        <v>46</v>
      </c>
      <c r="C8" s="17">
        <v>1</v>
      </c>
      <c r="D8" s="29">
        <f>SUM(渡邉:部外!D8)</f>
        <v>4</v>
      </c>
      <c r="E8" s="30">
        <f>SUM(渡邉:部外!E8)</f>
        <v>29</v>
      </c>
      <c r="F8" s="30">
        <f>SUM(渡邉:部外!F8)</f>
        <v>0</v>
      </c>
      <c r="G8" s="30">
        <f>SUM(渡邉:部外!G8)</f>
        <v>1</v>
      </c>
      <c r="H8" s="30">
        <f>SUM(渡邉:部外!H8)</f>
        <v>0</v>
      </c>
      <c r="I8" s="30">
        <f>SUM(渡邉:部外!I8)</f>
        <v>0</v>
      </c>
      <c r="J8" s="30">
        <f>SUM(渡邉:部外!J8)</f>
        <v>7</v>
      </c>
      <c r="K8" s="30">
        <f>SUM(渡邉:部外!K8)</f>
        <v>3</v>
      </c>
      <c r="L8" s="30">
        <f>SUM(渡邉:部外!L8)</f>
        <v>3</v>
      </c>
      <c r="M8" s="30">
        <f>SUM(渡邉:部外!M8)</f>
        <v>7</v>
      </c>
      <c r="N8" s="31">
        <f t="shared" si="2"/>
        <v>12.25</v>
      </c>
      <c r="O8" s="31">
        <f t="shared" si="3"/>
        <v>5.25</v>
      </c>
    </row>
    <row r="9" spans="1:16" x14ac:dyDescent="0.15">
      <c r="A9" s="17" t="s">
        <v>47</v>
      </c>
      <c r="B9" s="28" t="s">
        <v>48</v>
      </c>
      <c r="C9" s="17">
        <v>1</v>
      </c>
      <c r="D9" s="29">
        <f>SUM(渡邉:部外!D9)</f>
        <v>5</v>
      </c>
      <c r="E9" s="30">
        <f>SUM(渡邉:部外!E9)</f>
        <v>40</v>
      </c>
      <c r="F9" s="30">
        <f>SUM(渡邉:部外!F9)</f>
        <v>0</v>
      </c>
      <c r="G9" s="30">
        <f>SUM(渡邉:部外!G9)</f>
        <v>0</v>
      </c>
      <c r="H9" s="30">
        <f>SUM(渡邉:部外!H9)</f>
        <v>0</v>
      </c>
      <c r="I9" s="30">
        <f>SUM(渡邉:部外!I9)</f>
        <v>0</v>
      </c>
      <c r="J9" s="30">
        <f>SUM(渡邉:部外!J9)</f>
        <v>7</v>
      </c>
      <c r="K9" s="30">
        <f>SUM(渡邉:部外!K9)</f>
        <v>3</v>
      </c>
      <c r="L9" s="30">
        <f>SUM(渡邉:部外!L9)</f>
        <v>10</v>
      </c>
      <c r="M9" s="30">
        <f>SUM(渡邉:部外!M9)</f>
        <v>0</v>
      </c>
      <c r="N9" s="31">
        <f t="shared" si="2"/>
        <v>0</v>
      </c>
      <c r="O9" s="31">
        <f t="shared" si="3"/>
        <v>4.2</v>
      </c>
    </row>
    <row r="10" spans="1:16" x14ac:dyDescent="0.15">
      <c r="A10" s="27" t="s">
        <v>50</v>
      </c>
      <c r="B10" s="28" t="s">
        <v>51</v>
      </c>
      <c r="C10" s="17">
        <v>1</v>
      </c>
      <c r="D10" s="29">
        <f>SUM(渡邉:部外!D10)</f>
        <v>6</v>
      </c>
      <c r="E10" s="30">
        <f>SUM(渡邉:部外!E10)</f>
        <v>43</v>
      </c>
      <c r="F10" s="30">
        <f>SUM(渡邉:部外!F10)</f>
        <v>0</v>
      </c>
      <c r="G10" s="30">
        <f>SUM(渡邉:部外!G10)</f>
        <v>1</v>
      </c>
      <c r="H10" s="30">
        <f>SUM(渡邉:部外!H10)</f>
        <v>0</v>
      </c>
      <c r="I10" s="30">
        <f>SUM(渡邉:部外!I10)</f>
        <v>0</v>
      </c>
      <c r="J10" s="30">
        <f>SUM(渡邉:部外!J10)</f>
        <v>16</v>
      </c>
      <c r="K10" s="30">
        <f>SUM(渡邉:部外!K10)</f>
        <v>4</v>
      </c>
      <c r="L10" s="30">
        <f>SUM(渡邉:部外!L10)</f>
        <v>8</v>
      </c>
      <c r="M10" s="30">
        <f>SUM(渡邉:部外!M10)</f>
        <v>10</v>
      </c>
      <c r="N10" s="31">
        <f t="shared" si="2"/>
        <v>11.67</v>
      </c>
      <c r="O10" s="31">
        <f t="shared" si="3"/>
        <v>4.666666666666667</v>
      </c>
    </row>
    <row r="11" spans="1:16" x14ac:dyDescent="0.15">
      <c r="A11" s="27" t="s">
        <v>52</v>
      </c>
      <c r="B11" s="28" t="s">
        <v>53</v>
      </c>
      <c r="C11" s="17">
        <v>1</v>
      </c>
      <c r="D11" s="29">
        <f>SUM(渡邉:部外!D11)</f>
        <v>8</v>
      </c>
      <c r="E11" s="30">
        <f>SUM(渡邉:部外!E11)</f>
        <v>45</v>
      </c>
      <c r="F11" s="30">
        <f>SUM(渡邉:部外!F11)</f>
        <v>0</v>
      </c>
      <c r="G11" s="30">
        <f>SUM(渡邉:部外!G11)</f>
        <v>1</v>
      </c>
      <c r="H11" s="30">
        <f>SUM(渡邉:部外!H11)</f>
        <v>0</v>
      </c>
      <c r="I11" s="30">
        <f>SUM(渡邉:部外!I11)</f>
        <v>0</v>
      </c>
      <c r="J11" s="30">
        <f>SUM(渡邉:部外!J11)</f>
        <v>1</v>
      </c>
      <c r="K11" s="30">
        <f>SUM(渡邉:部外!K11)</f>
        <v>7</v>
      </c>
      <c r="L11" s="30">
        <f>SUM(渡邉:部外!L11)</f>
        <v>15</v>
      </c>
      <c r="M11" s="30">
        <f>SUM(渡邉:部外!M11)</f>
        <v>5</v>
      </c>
      <c r="N11" s="31">
        <f t="shared" si="2"/>
        <v>4.38</v>
      </c>
      <c r="O11" s="31">
        <f t="shared" si="3"/>
        <v>6.125</v>
      </c>
    </row>
    <row r="12" spans="1:16" x14ac:dyDescent="0.15">
      <c r="A12" s="27" t="s">
        <v>54</v>
      </c>
      <c r="B12" s="28" t="s">
        <v>55</v>
      </c>
      <c r="C12" s="17">
        <v>1</v>
      </c>
      <c r="D12" s="29">
        <f>SUM(渡邉:部外!D12)</f>
        <v>7.0000000000000009</v>
      </c>
      <c r="E12" s="30">
        <f>SUM(渡邉:部外!E12)</f>
        <v>38</v>
      </c>
      <c r="F12" s="30">
        <f>SUM(渡邉:部外!F12)</f>
        <v>0</v>
      </c>
      <c r="G12" s="30">
        <f>SUM(渡邉:部外!G12)</f>
        <v>1</v>
      </c>
      <c r="H12" s="30">
        <f>SUM(渡邉:部外!H12)</f>
        <v>0</v>
      </c>
      <c r="I12" s="30">
        <f>SUM(渡邉:部外!I12)</f>
        <v>0</v>
      </c>
      <c r="J12" s="30">
        <f>SUM(渡邉:部外!J12)</f>
        <v>6</v>
      </c>
      <c r="K12" s="30">
        <f>SUM(渡邉:部外!K12)</f>
        <v>4</v>
      </c>
      <c r="L12" s="30">
        <f>SUM(渡邉:部外!L12)</f>
        <v>10</v>
      </c>
      <c r="M12" s="30">
        <f>SUM(渡邉:部外!M12)</f>
        <v>4</v>
      </c>
      <c r="N12" s="31">
        <f t="shared" si="2"/>
        <v>4</v>
      </c>
      <c r="O12" s="31">
        <f t="shared" si="3"/>
        <v>3.9999999999999996</v>
      </c>
    </row>
    <row r="13" spans="1:16" x14ac:dyDescent="0.15">
      <c r="A13" s="27" t="s">
        <v>57</v>
      </c>
      <c r="B13" s="28" t="s">
        <v>34</v>
      </c>
      <c r="C13" s="17">
        <v>1</v>
      </c>
      <c r="D13" s="29">
        <f>SUM(渡邉:部外!D13)</f>
        <v>7</v>
      </c>
      <c r="E13" s="30">
        <f>SUM(渡邉:部外!E13)</f>
        <v>25</v>
      </c>
      <c r="F13" s="30">
        <f>SUM(渡邉:部外!F13)</f>
        <v>1</v>
      </c>
      <c r="G13" s="30">
        <f>SUM(渡邉:部外!G13)</f>
        <v>0</v>
      </c>
      <c r="H13" s="30">
        <f>SUM(渡邉:部外!H13)</f>
        <v>0</v>
      </c>
      <c r="I13" s="30">
        <f>SUM(渡邉:部外!I13)</f>
        <v>0</v>
      </c>
      <c r="J13" s="30">
        <f>SUM(渡邉:部外!J13)</f>
        <v>4</v>
      </c>
      <c r="K13" s="30">
        <f>SUM(渡邉:部外!K13)</f>
        <v>5</v>
      </c>
      <c r="L13" s="30">
        <f>SUM(渡邉:部外!L13)</f>
        <v>2</v>
      </c>
      <c r="M13" s="30">
        <f>SUM(渡邉:部外!M13)</f>
        <v>1</v>
      </c>
      <c r="N13" s="31">
        <f t="shared" si="2"/>
        <v>1</v>
      </c>
      <c r="O13" s="31">
        <f t="shared" si="3"/>
        <v>5</v>
      </c>
    </row>
    <row r="14" spans="1:16" x14ac:dyDescent="0.15">
      <c r="A14" s="17" t="s">
        <v>58</v>
      </c>
      <c r="B14" s="28" t="s">
        <v>34</v>
      </c>
      <c r="C14" s="17">
        <v>1</v>
      </c>
      <c r="D14" s="29">
        <f>SUM(渡邉:部外!D14)</f>
        <v>5</v>
      </c>
      <c r="E14" s="30">
        <f>SUM(渡邉:部外!E14)</f>
        <v>24</v>
      </c>
      <c r="F14" s="30">
        <f>SUM(渡邉:部外!F14)</f>
        <v>1</v>
      </c>
      <c r="G14" s="30">
        <f>SUM(渡邉:部外!G14)</f>
        <v>0</v>
      </c>
      <c r="H14" s="30">
        <f>SUM(渡邉:部外!H14)</f>
        <v>0</v>
      </c>
      <c r="I14" s="30">
        <f>SUM(渡邉:部外!I14)</f>
        <v>0</v>
      </c>
      <c r="J14" s="30">
        <f>SUM(渡邉:部外!J14)</f>
        <v>7</v>
      </c>
      <c r="K14" s="30">
        <f>SUM(渡邉:部外!K14)</f>
        <v>3</v>
      </c>
      <c r="L14" s="30">
        <f>SUM(渡邉:部外!L14)</f>
        <v>2</v>
      </c>
      <c r="M14" s="30">
        <f>SUM(渡邉:部外!M14)</f>
        <v>2</v>
      </c>
      <c r="N14" s="31">
        <f t="shared" si="2"/>
        <v>2.8</v>
      </c>
      <c r="O14" s="31">
        <f t="shared" si="3"/>
        <v>4.2</v>
      </c>
    </row>
    <row r="15" spans="1:16" x14ac:dyDescent="0.15">
      <c r="A15" s="27"/>
      <c r="B15" s="28"/>
      <c r="C15" s="17"/>
      <c r="D15" s="29">
        <f>SUM(渡邉:部外!D15)</f>
        <v>0</v>
      </c>
      <c r="E15" s="30">
        <f>SUM(渡邉:部外!E15)</f>
        <v>0</v>
      </c>
      <c r="F15" s="30">
        <f>SUM(渡邉:部外!F15)</f>
        <v>0</v>
      </c>
      <c r="G15" s="30">
        <f>SUM(渡邉:部外!G15)</f>
        <v>0</v>
      </c>
      <c r="H15" s="30">
        <f>SUM(渡邉:部外!H15)</f>
        <v>0</v>
      </c>
      <c r="I15" s="30">
        <f>SUM(渡邉:部外!I15)</f>
        <v>0</v>
      </c>
      <c r="J15" s="30">
        <f>SUM(渡邉:部外!J15)</f>
        <v>0</v>
      </c>
      <c r="K15" s="30">
        <f>SUM(渡邉:部外!K15)</f>
        <v>0</v>
      </c>
      <c r="L15" s="30">
        <f>SUM(渡邉:部外!L15)</f>
        <v>0</v>
      </c>
      <c r="M15" s="30">
        <f>SUM(渡邉:部外!M15)</f>
        <v>0</v>
      </c>
      <c r="N15" s="31" t="str">
        <f t="shared" si="2"/>
        <v/>
      </c>
      <c r="O15" s="31" t="str">
        <f t="shared" si="3"/>
        <v/>
      </c>
    </row>
    <row r="16" spans="1:16" x14ac:dyDescent="0.15">
      <c r="A16" s="27"/>
      <c r="B16" s="28"/>
      <c r="C16" s="17"/>
      <c r="D16" s="29">
        <f>SUM(渡邉:部外!D16)</f>
        <v>0</v>
      </c>
      <c r="E16" s="30">
        <f>SUM(渡邉:部外!E16)</f>
        <v>0</v>
      </c>
      <c r="F16" s="30">
        <f>SUM(渡邉:部外!F16)</f>
        <v>0</v>
      </c>
      <c r="G16" s="30">
        <f>SUM(渡邉:部外!G16)</f>
        <v>0</v>
      </c>
      <c r="H16" s="30">
        <f>SUM(渡邉:部外!H16)</f>
        <v>0</v>
      </c>
      <c r="I16" s="30">
        <f>SUM(渡邉:部外!I16)</f>
        <v>0</v>
      </c>
      <c r="J16" s="30">
        <f>SUM(渡邉:部外!J16)</f>
        <v>0</v>
      </c>
      <c r="K16" s="30">
        <f>SUM(渡邉:部外!K16)</f>
        <v>0</v>
      </c>
      <c r="L16" s="30">
        <f>SUM(渡邉:部外!L16)</f>
        <v>0</v>
      </c>
      <c r="M16" s="30">
        <f>SUM(渡邉:部外!M16)</f>
        <v>0</v>
      </c>
      <c r="N16" s="31" t="str">
        <f t="shared" si="2"/>
        <v/>
      </c>
      <c r="O16" s="31" t="str">
        <f t="shared" si="3"/>
        <v/>
      </c>
    </row>
    <row r="17" spans="1:15" x14ac:dyDescent="0.15">
      <c r="A17" s="27"/>
      <c r="B17" s="28"/>
      <c r="C17" s="17"/>
      <c r="D17" s="29">
        <f>SUM(渡邉:部外!D17)</f>
        <v>0</v>
      </c>
      <c r="E17" s="30">
        <f>SUM(渡邉:部外!E17)</f>
        <v>0</v>
      </c>
      <c r="F17" s="30">
        <f>SUM(渡邉:部外!F17)</f>
        <v>0</v>
      </c>
      <c r="G17" s="30">
        <f>SUM(渡邉:部外!G17)</f>
        <v>0</v>
      </c>
      <c r="H17" s="30">
        <f>SUM(渡邉:部外!H17)</f>
        <v>0</v>
      </c>
      <c r="I17" s="30">
        <f>SUM(渡邉:部外!I17)</f>
        <v>0</v>
      </c>
      <c r="J17" s="30">
        <f>SUM(渡邉:部外!J17)</f>
        <v>0</v>
      </c>
      <c r="K17" s="30">
        <f>SUM(渡邉:部外!K17)</f>
        <v>0</v>
      </c>
      <c r="L17" s="30">
        <f>SUM(渡邉:部外!L17)</f>
        <v>0</v>
      </c>
      <c r="M17" s="30">
        <f>SUM(渡邉:部外!M17)</f>
        <v>0</v>
      </c>
      <c r="N17" s="31" t="str">
        <f t="shared" si="2"/>
        <v/>
      </c>
      <c r="O17" s="31" t="str">
        <f t="shared" si="3"/>
        <v/>
      </c>
    </row>
    <row r="18" spans="1:15" x14ac:dyDescent="0.15">
      <c r="A18" s="27"/>
      <c r="B18" s="28"/>
      <c r="C18" s="17"/>
      <c r="D18" s="29">
        <f>SUM(渡邉:部外!D18)</f>
        <v>0</v>
      </c>
      <c r="E18" s="30">
        <f>SUM(渡邉:部外!E18)</f>
        <v>0</v>
      </c>
      <c r="F18" s="30">
        <f>SUM(渡邉:部外!F18)</f>
        <v>0</v>
      </c>
      <c r="G18" s="30">
        <f>SUM(渡邉:部外!G18)</f>
        <v>0</v>
      </c>
      <c r="H18" s="30">
        <f>SUM(渡邉:部外!H18)</f>
        <v>0</v>
      </c>
      <c r="I18" s="30">
        <f>SUM(渡邉:部外!I18)</f>
        <v>0</v>
      </c>
      <c r="J18" s="30">
        <f>SUM(渡邉:部外!J18)</f>
        <v>0</v>
      </c>
      <c r="K18" s="30">
        <f>SUM(渡邉:部外!K18)</f>
        <v>0</v>
      </c>
      <c r="L18" s="30">
        <f>SUM(渡邉:部外!L18)</f>
        <v>0</v>
      </c>
      <c r="M18" s="30">
        <f>SUM(渡邉:部外!M18)</f>
        <v>0</v>
      </c>
      <c r="N18" s="31" t="str">
        <f t="shared" si="2"/>
        <v/>
      </c>
      <c r="O18" s="31" t="str">
        <f t="shared" si="3"/>
        <v/>
      </c>
    </row>
    <row r="19" spans="1:15" x14ac:dyDescent="0.15">
      <c r="A19" s="27"/>
      <c r="B19" s="27"/>
      <c r="C19" s="28"/>
      <c r="D19" s="29">
        <f>SUM(渡邉:部外!D19)</f>
        <v>0</v>
      </c>
      <c r="E19" s="30">
        <f>SUM(渡邉:部外!E19)</f>
        <v>0</v>
      </c>
      <c r="F19" s="30">
        <f>SUM(渡邉:部外!F19)</f>
        <v>0</v>
      </c>
      <c r="G19" s="30">
        <f>SUM(渡邉:部外!G19)</f>
        <v>0</v>
      </c>
      <c r="H19" s="30">
        <f>SUM(渡邉:部外!H19)</f>
        <v>0</v>
      </c>
      <c r="I19" s="30">
        <f>SUM(渡邉:部外!I19)</f>
        <v>0</v>
      </c>
      <c r="J19" s="30">
        <f>SUM(渡邉:部外!J19)</f>
        <v>0</v>
      </c>
      <c r="K19" s="30">
        <f>SUM(渡邉:部外!K19)</f>
        <v>0</v>
      </c>
      <c r="L19" s="30">
        <f>SUM(渡邉:部外!L19)</f>
        <v>0</v>
      </c>
      <c r="M19" s="30">
        <f>SUM(渡邉:部外!M19)</f>
        <v>0</v>
      </c>
      <c r="N19" s="31" t="str">
        <f t="shared" si="2"/>
        <v/>
      </c>
      <c r="O19" s="31" t="str">
        <f t="shared" si="3"/>
        <v/>
      </c>
    </row>
    <row r="20" spans="1:15" x14ac:dyDescent="0.15">
      <c r="A20" s="27"/>
      <c r="B20" s="28"/>
      <c r="C20" s="17"/>
      <c r="D20" s="29">
        <f>SUM(渡邉:部外!D20)</f>
        <v>0</v>
      </c>
      <c r="E20" s="30">
        <f>SUM(渡邉:部外!E20)</f>
        <v>0</v>
      </c>
      <c r="F20" s="30">
        <f>SUM(渡邉:部外!F20)</f>
        <v>0</v>
      </c>
      <c r="G20" s="30">
        <f>SUM(渡邉:部外!G20)</f>
        <v>0</v>
      </c>
      <c r="H20" s="30">
        <f>SUM(渡邉:部外!H20)</f>
        <v>0</v>
      </c>
      <c r="I20" s="30">
        <f>SUM(渡邉:部外!I20)</f>
        <v>0</v>
      </c>
      <c r="J20" s="30">
        <f>SUM(渡邉:部外!J20)</f>
        <v>0</v>
      </c>
      <c r="K20" s="30">
        <f>SUM(渡邉:部外!K20)</f>
        <v>0</v>
      </c>
      <c r="L20" s="30">
        <f>SUM(渡邉:部外!L20)</f>
        <v>0</v>
      </c>
      <c r="M20" s="30">
        <f>SUM(渡邉:部外!M20)</f>
        <v>0</v>
      </c>
      <c r="N20" s="31" t="str">
        <f t="shared" si="2"/>
        <v/>
      </c>
      <c r="O20" s="31" t="str">
        <f t="shared" si="3"/>
        <v/>
      </c>
    </row>
    <row r="21" spans="1:15" x14ac:dyDescent="0.15">
      <c r="A21" s="1"/>
      <c r="N21" s="3"/>
      <c r="O21" s="3"/>
    </row>
    <row r="22" spans="1:15" x14ac:dyDescent="0.15">
      <c r="A22" s="1"/>
      <c r="N22" s="3"/>
      <c r="O22" s="3"/>
    </row>
    <row r="23" spans="1:15" x14ac:dyDescent="0.15">
      <c r="A23" s="1"/>
      <c r="B23" s="1"/>
      <c r="N23" s="3"/>
      <c r="O23" s="3"/>
    </row>
    <row r="24" spans="1:15" x14ac:dyDescent="0.15">
      <c r="A24" s="1"/>
      <c r="N24" s="3"/>
      <c r="O24" s="3"/>
    </row>
    <row r="25" spans="1:15" x14ac:dyDescent="0.15">
      <c r="A25" s="17" t="s">
        <v>19</v>
      </c>
      <c r="B25" s="28"/>
      <c r="C25" s="17">
        <f t="shared" ref="C25:M25" si="4">SUM(C2:C23)</f>
        <v>13</v>
      </c>
      <c r="D25" s="29">
        <f>SUM(D2:D23)</f>
        <v>89</v>
      </c>
      <c r="E25" s="30">
        <f>SUM(E2:E23)</f>
        <v>444</v>
      </c>
      <c r="F25" s="17">
        <f t="shared" si="4"/>
        <v>6</v>
      </c>
      <c r="G25" s="17">
        <f t="shared" si="4"/>
        <v>6</v>
      </c>
      <c r="H25" s="17">
        <f t="shared" si="4"/>
        <v>0</v>
      </c>
      <c r="I25" s="17">
        <f t="shared" si="4"/>
        <v>0</v>
      </c>
      <c r="J25" s="30">
        <f>SUM(J2:J23)</f>
        <v>82</v>
      </c>
      <c r="K25" s="17">
        <f t="shared" si="4"/>
        <v>73</v>
      </c>
      <c r="L25" s="17">
        <f t="shared" si="4"/>
        <v>86</v>
      </c>
      <c r="M25" s="17">
        <f t="shared" si="4"/>
        <v>59</v>
      </c>
      <c r="N25" s="31">
        <f>ROUND(M25/(D25/7),2)</f>
        <v>4.6399999999999997</v>
      </c>
      <c r="O25" s="31">
        <f>K25*7/D25</f>
        <v>5.7415730337078648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02EE-948D-4D50-A7BD-EDABAA8A1CA4}">
  <dimension ref="A1:P31"/>
  <sheetViews>
    <sheetView zoomScaleNormal="100" workbookViewId="0">
      <selection activeCell="O17" sqref="O17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6"/>
      <c r="E2" s="20"/>
      <c r="F2" s="20"/>
      <c r="G2" s="17"/>
      <c r="H2" s="20"/>
      <c r="I2" s="20"/>
      <c r="J2" s="20"/>
      <c r="K2" s="20"/>
      <c r="L2" s="20"/>
      <c r="M2" s="17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/>
      <c r="D3" s="2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7" t="s">
        <v>41</v>
      </c>
      <c r="B6" s="28" t="s">
        <v>42</v>
      </c>
      <c r="C6" s="17"/>
      <c r="D6" s="29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/>
      <c r="D8" s="2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15">
      <c r="A9" s="27" t="s">
        <v>47</v>
      </c>
      <c r="B9" s="28" t="s">
        <v>48</v>
      </c>
      <c r="C9" s="17"/>
      <c r="D9" s="2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15">
      <c r="A11" s="27" t="s">
        <v>52</v>
      </c>
      <c r="B11" s="28" t="s">
        <v>53</v>
      </c>
      <c r="C11" s="17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15">
      <c r="A12" s="27" t="s">
        <v>54</v>
      </c>
      <c r="B12" s="28" t="s">
        <v>55</v>
      </c>
      <c r="C12" s="17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15">
      <c r="A13" s="27" t="s">
        <v>57</v>
      </c>
      <c r="B13" s="28" t="s">
        <v>34</v>
      </c>
      <c r="C13" s="17">
        <v>1</v>
      </c>
      <c r="D13" s="29">
        <v>1</v>
      </c>
      <c r="E13" s="17">
        <v>4</v>
      </c>
      <c r="F13" s="17"/>
      <c r="G13" s="17"/>
      <c r="H13" s="17"/>
      <c r="I13" s="17"/>
      <c r="J13" s="17"/>
      <c r="K13" s="17">
        <v>1</v>
      </c>
      <c r="L13" s="17">
        <v>1</v>
      </c>
      <c r="M13" s="17"/>
      <c r="N13" s="33">
        <f t="shared" ref="N13" si="0">ROUND(M13/(D13/7),2)</f>
        <v>0</v>
      </c>
      <c r="O13" s="31">
        <f t="shared" ref="O13" si="1">K13*7/D13</f>
        <v>7</v>
      </c>
      <c r="P13" s="17"/>
    </row>
    <row r="14" spans="1:16" x14ac:dyDescent="0.15">
      <c r="A14" s="17" t="s">
        <v>58</v>
      </c>
      <c r="B14" s="28" t="s">
        <v>34</v>
      </c>
      <c r="C14" s="17">
        <v>1</v>
      </c>
      <c r="D14" s="29">
        <v>2</v>
      </c>
      <c r="E14" s="17">
        <v>8</v>
      </c>
      <c r="F14" s="17">
        <v>1</v>
      </c>
      <c r="G14" s="17"/>
      <c r="H14" s="17"/>
      <c r="I14" s="17"/>
      <c r="J14" s="17">
        <v>1</v>
      </c>
      <c r="K14" s="17">
        <v>1</v>
      </c>
      <c r="L14" s="17">
        <v>2</v>
      </c>
      <c r="M14" s="17"/>
      <c r="N14" s="33">
        <f t="shared" ref="N14" si="2">ROUND(M14/(D14/7),2)</f>
        <v>0</v>
      </c>
      <c r="O14" s="31">
        <f t="shared" ref="O14" si="3">K14*7/D14</f>
        <v>3.5</v>
      </c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2</v>
      </c>
      <c r="D31" s="6">
        <f t="shared" ref="D31:M31" si="4">SUM(D2:D29)</f>
        <v>3</v>
      </c>
      <c r="E31">
        <f t="shared" si="4"/>
        <v>12</v>
      </c>
      <c r="F31">
        <f t="shared" si="4"/>
        <v>1</v>
      </c>
      <c r="G31">
        <f t="shared" si="4"/>
        <v>0</v>
      </c>
      <c r="H31">
        <f t="shared" si="4"/>
        <v>0</v>
      </c>
      <c r="I31">
        <f t="shared" si="4"/>
        <v>0</v>
      </c>
      <c r="J31">
        <f t="shared" si="4"/>
        <v>1</v>
      </c>
      <c r="K31">
        <f t="shared" si="4"/>
        <v>2</v>
      </c>
      <c r="L31">
        <f t="shared" si="4"/>
        <v>3</v>
      </c>
      <c r="M31">
        <f t="shared" si="4"/>
        <v>0</v>
      </c>
      <c r="N31" s="4">
        <f>ROUND(M31/(D31/7),2)</f>
        <v>0</v>
      </c>
      <c r="O31" s="3">
        <f>K31*7/D31</f>
        <v>4.666666666666667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24FD-1B82-4EB2-81D9-3739D6626F35}">
  <dimension ref="A1:P31"/>
  <sheetViews>
    <sheetView zoomScaleNormal="100" workbookViewId="0">
      <selection activeCell="A15" sqref="A15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6"/>
      <c r="E2" s="20"/>
      <c r="F2" s="20"/>
      <c r="G2" s="17"/>
      <c r="H2" s="20"/>
      <c r="I2" s="20"/>
      <c r="J2" s="20"/>
      <c r="K2" s="20"/>
      <c r="L2" s="20"/>
      <c r="M2" s="17"/>
      <c r="N2" s="20"/>
      <c r="O2" s="20"/>
      <c r="P2" s="20"/>
    </row>
    <row r="3" spans="1:16" x14ac:dyDescent="0.15">
      <c r="A3" s="27" t="s">
        <v>35</v>
      </c>
      <c r="B3" s="28" t="s">
        <v>34</v>
      </c>
      <c r="C3" s="20"/>
      <c r="D3" s="26"/>
      <c r="E3" s="20"/>
      <c r="F3" s="20"/>
      <c r="G3" s="17"/>
      <c r="H3" s="20"/>
      <c r="I3" s="20"/>
      <c r="J3" s="20"/>
      <c r="K3" s="20"/>
      <c r="L3" s="20"/>
      <c r="M3" s="17"/>
      <c r="N3" s="17"/>
      <c r="O3" s="17"/>
      <c r="P3" s="17"/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7" t="s">
        <v>41</v>
      </c>
      <c r="B6" s="28" t="s">
        <v>42</v>
      </c>
      <c r="C6" s="17"/>
      <c r="D6" s="29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/>
      <c r="D8" s="2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15">
      <c r="A9" s="27" t="s">
        <v>47</v>
      </c>
      <c r="B9" s="28" t="s">
        <v>48</v>
      </c>
      <c r="C9" s="17"/>
      <c r="D9" s="2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15">
      <c r="A11" s="27" t="s">
        <v>52</v>
      </c>
      <c r="B11" s="28" t="s">
        <v>53</v>
      </c>
      <c r="C11" s="17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15">
      <c r="A12" s="27" t="s">
        <v>54</v>
      </c>
      <c r="B12" s="28" t="s">
        <v>55</v>
      </c>
      <c r="C12" s="17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15">
      <c r="A13" s="27" t="s">
        <v>57</v>
      </c>
      <c r="B13" s="28" t="s">
        <v>34</v>
      </c>
      <c r="C13" s="17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15">
      <c r="A14" s="17" t="s">
        <v>58</v>
      </c>
      <c r="B14" s="28" t="s">
        <v>34</v>
      </c>
      <c r="C14" s="17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0</v>
      </c>
      <c r="D31" s="6">
        <f t="shared" ref="D31:M31" si="0">SUM(D2:D29)</f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0</v>
      </c>
      <c r="K31">
        <f t="shared" si="0"/>
        <v>0</v>
      </c>
      <c r="L31">
        <f t="shared" si="0"/>
        <v>0</v>
      </c>
      <c r="M31">
        <f t="shared" si="0"/>
        <v>0</v>
      </c>
      <c r="N31" s="4" t="e">
        <f>ROUND(M31/(D31/7),2)</f>
        <v>#DIV/0!</v>
      </c>
      <c r="O31" s="3" t="e">
        <f>K31*7/D31</f>
        <v>#DIV/0!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5087-FFEC-4290-8E57-E99163E58B7C}">
  <dimension ref="A1:P31"/>
  <sheetViews>
    <sheetView zoomScaleNormal="100" workbookViewId="0">
      <selection activeCell="A15" sqref="A15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6"/>
      <c r="E2" s="20"/>
      <c r="F2" s="20"/>
      <c r="G2" s="20"/>
      <c r="H2" s="20"/>
      <c r="I2" s="20"/>
      <c r="J2" s="20"/>
      <c r="K2" s="20"/>
      <c r="L2" s="20"/>
      <c r="M2" s="17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/>
      <c r="D3" s="2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7" t="s">
        <v>41</v>
      </c>
      <c r="B6" s="28" t="s">
        <v>42</v>
      </c>
      <c r="C6" s="17"/>
      <c r="D6" s="29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/>
      <c r="D8" s="2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15">
      <c r="A9" s="27" t="s">
        <v>47</v>
      </c>
      <c r="B9" s="28" t="s">
        <v>48</v>
      </c>
      <c r="C9" s="17"/>
      <c r="D9" s="2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15">
      <c r="A11" s="27" t="s">
        <v>52</v>
      </c>
      <c r="B11" s="28" t="s">
        <v>53</v>
      </c>
      <c r="C11" s="17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15">
      <c r="A12" s="27" t="s">
        <v>54</v>
      </c>
      <c r="B12" s="28" t="s">
        <v>55</v>
      </c>
      <c r="C12" s="17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15">
      <c r="A13" s="27" t="s">
        <v>57</v>
      </c>
      <c r="B13" s="28" t="s">
        <v>34</v>
      </c>
      <c r="C13" s="17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15">
      <c r="A14" s="17" t="s">
        <v>58</v>
      </c>
      <c r="B14" s="28" t="s">
        <v>34</v>
      </c>
      <c r="C14" s="17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0</v>
      </c>
      <c r="D31" s="6">
        <f t="shared" ref="D31:M31" si="0">SUM(D2:D29)</f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0</v>
      </c>
      <c r="K31">
        <f t="shared" si="0"/>
        <v>0</v>
      </c>
      <c r="L31">
        <f t="shared" si="0"/>
        <v>0</v>
      </c>
      <c r="M31">
        <f t="shared" si="0"/>
        <v>0</v>
      </c>
      <c r="N31" s="4" t="e">
        <f>ROUND(M31/(D31/7),2)</f>
        <v>#DIV/0!</v>
      </c>
      <c r="O31" s="3" t="e">
        <f>K31*7/D31</f>
        <v>#DIV/0!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AA2E1-2231-469F-BF5D-A214597485AB}">
  <dimension ref="A1:P31"/>
  <sheetViews>
    <sheetView zoomScaleNormal="100" workbookViewId="0">
      <selection activeCell="A15" sqref="A15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6"/>
      <c r="E2" s="20"/>
      <c r="F2" s="20"/>
      <c r="G2" s="20"/>
      <c r="H2" s="20"/>
      <c r="I2" s="20"/>
      <c r="J2" s="20"/>
      <c r="K2" s="20"/>
      <c r="L2" s="20"/>
      <c r="M2" s="17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/>
      <c r="D3" s="2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7" t="s">
        <v>41</v>
      </c>
      <c r="B6" s="28" t="s">
        <v>42</v>
      </c>
      <c r="C6" s="17"/>
      <c r="D6" s="32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/>
      <c r="D8" s="2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15">
      <c r="A9" s="27" t="s">
        <v>47</v>
      </c>
      <c r="B9" s="28" t="s">
        <v>48</v>
      </c>
      <c r="C9" s="17">
        <v>1</v>
      </c>
      <c r="D9" s="29">
        <v>1</v>
      </c>
      <c r="E9" s="17">
        <v>6</v>
      </c>
      <c r="F9" s="17"/>
      <c r="G9" s="17"/>
      <c r="H9" s="17"/>
      <c r="I9" s="17"/>
      <c r="J9" s="17">
        <v>1</v>
      </c>
      <c r="K9" s="17">
        <v>1</v>
      </c>
      <c r="L9" s="17">
        <v>2</v>
      </c>
      <c r="M9" s="17">
        <v>0</v>
      </c>
      <c r="N9" s="33">
        <f>ROUND(M9/(D9/7),2)</f>
        <v>0</v>
      </c>
      <c r="O9" s="31">
        <f>K9*7/D9</f>
        <v>7</v>
      </c>
      <c r="P9" s="40">
        <v>0</v>
      </c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15">
      <c r="A11" s="27" t="s">
        <v>52</v>
      </c>
      <c r="B11" s="28" t="s">
        <v>53</v>
      </c>
      <c r="C11" s="17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15">
      <c r="A12" s="27" t="s">
        <v>54</v>
      </c>
      <c r="B12" s="28" t="s">
        <v>55</v>
      </c>
      <c r="C12" s="17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15">
      <c r="A13" s="27" t="s">
        <v>57</v>
      </c>
      <c r="B13" s="28" t="s">
        <v>34</v>
      </c>
      <c r="C13" s="17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15">
      <c r="A14" s="17" t="s">
        <v>58</v>
      </c>
      <c r="B14" s="28" t="s">
        <v>34</v>
      </c>
      <c r="C14" s="17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1</v>
      </c>
      <c r="D31" s="6">
        <f t="shared" ref="D31:M31" si="0">SUM(D2:D29)</f>
        <v>1</v>
      </c>
      <c r="E31">
        <f t="shared" si="0"/>
        <v>6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1</v>
      </c>
      <c r="K31">
        <f t="shared" si="0"/>
        <v>1</v>
      </c>
      <c r="L31">
        <f t="shared" si="0"/>
        <v>2</v>
      </c>
      <c r="M31">
        <f t="shared" si="0"/>
        <v>0</v>
      </c>
      <c r="N31" s="4">
        <f>ROUND(M31/(D31/7),2)</f>
        <v>0</v>
      </c>
      <c r="O31" s="3">
        <f>K31*7/D31</f>
        <v>7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3E3B-134C-47A2-BB61-46A6045777B3}">
  <dimension ref="A1:P31"/>
  <sheetViews>
    <sheetView zoomScaleNormal="100" workbookViewId="0">
      <selection activeCell="A15" sqref="A15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6"/>
      <c r="E2" s="20"/>
      <c r="F2" s="20"/>
      <c r="G2" s="20"/>
      <c r="H2" s="20"/>
      <c r="I2" s="20"/>
      <c r="J2" s="20"/>
      <c r="K2" s="20"/>
      <c r="L2" s="20"/>
      <c r="M2" s="17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/>
      <c r="D3" s="2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7" t="s">
        <v>41</v>
      </c>
      <c r="B6" s="28" t="s">
        <v>42</v>
      </c>
      <c r="C6" s="17"/>
      <c r="D6" s="29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/>
      <c r="D8" s="2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15">
      <c r="A9" s="27" t="s">
        <v>47</v>
      </c>
      <c r="B9" s="28" t="s">
        <v>48</v>
      </c>
      <c r="C9" s="17"/>
      <c r="D9" s="2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15">
      <c r="A11" s="27" t="s">
        <v>52</v>
      </c>
      <c r="B11" s="28" t="s">
        <v>53</v>
      </c>
      <c r="C11" s="17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15">
      <c r="A12" s="27" t="s">
        <v>54</v>
      </c>
      <c r="B12" s="28" t="s">
        <v>55</v>
      </c>
      <c r="C12" s="17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15">
      <c r="A13" s="27" t="s">
        <v>57</v>
      </c>
      <c r="B13" s="28" t="s">
        <v>34</v>
      </c>
      <c r="C13" s="17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15">
      <c r="A14" s="17" t="s">
        <v>58</v>
      </c>
      <c r="B14" s="28" t="s">
        <v>34</v>
      </c>
      <c r="C14" s="17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0</v>
      </c>
      <c r="D31" s="6">
        <f t="shared" ref="D31:M31" si="0">SUM(D2:D29)</f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0</v>
      </c>
      <c r="K31">
        <f t="shared" si="0"/>
        <v>0</v>
      </c>
      <c r="L31">
        <f t="shared" si="0"/>
        <v>0</v>
      </c>
      <c r="M31">
        <f t="shared" si="0"/>
        <v>0</v>
      </c>
      <c r="N31" s="4" t="e">
        <f>ROUND(M31/(D31/7),2)</f>
        <v>#DIV/0!</v>
      </c>
      <c r="O31" s="3" t="e">
        <f>K31*7/D31</f>
        <v>#DIV/0!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48F54-85E2-4030-9C69-CF82A69A61A5}">
  <sheetPr codeName="Sheet5"/>
  <dimension ref="A1:P31"/>
  <sheetViews>
    <sheetView zoomScaleNormal="100" workbookViewId="0">
      <selection activeCell="A15" sqref="A15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6"/>
      <c r="E2" s="20"/>
      <c r="F2" s="20"/>
      <c r="G2" s="17"/>
      <c r="H2" s="20"/>
      <c r="I2" s="20"/>
      <c r="J2" s="20"/>
      <c r="K2" s="20"/>
      <c r="L2" s="17"/>
      <c r="M2" s="17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>
        <v>1</v>
      </c>
      <c r="D3" s="29">
        <v>2</v>
      </c>
      <c r="E3" s="17">
        <v>15</v>
      </c>
      <c r="F3" s="17"/>
      <c r="G3" s="17"/>
      <c r="H3" s="17"/>
      <c r="I3" s="17"/>
      <c r="J3" s="17">
        <v>4</v>
      </c>
      <c r="K3" s="17">
        <v>1</v>
      </c>
      <c r="L3" s="17">
        <v>4</v>
      </c>
      <c r="M3" s="17">
        <v>5</v>
      </c>
      <c r="N3" s="17"/>
      <c r="O3" s="17"/>
      <c r="P3" s="17">
        <v>5</v>
      </c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7" t="s">
        <v>41</v>
      </c>
      <c r="B6" s="28" t="s">
        <v>42</v>
      </c>
      <c r="C6" s="17"/>
      <c r="D6" s="29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/>
      <c r="D8" s="2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15">
      <c r="A9" s="27" t="s">
        <v>47</v>
      </c>
      <c r="B9" s="28" t="s">
        <v>48</v>
      </c>
      <c r="C9" s="17"/>
      <c r="D9" s="2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15">
      <c r="A11" s="27" t="s">
        <v>52</v>
      </c>
      <c r="B11" s="28" t="s">
        <v>53</v>
      </c>
      <c r="C11" s="17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15">
      <c r="A12" s="27" t="s">
        <v>54</v>
      </c>
      <c r="B12" s="28" t="s">
        <v>55</v>
      </c>
      <c r="C12" s="17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15">
      <c r="A13" s="27" t="s">
        <v>57</v>
      </c>
      <c r="B13" s="28" t="s">
        <v>34</v>
      </c>
      <c r="C13" s="17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15">
      <c r="A14" s="17" t="s">
        <v>58</v>
      </c>
      <c r="B14" s="28" t="s">
        <v>34</v>
      </c>
      <c r="C14" s="17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1</v>
      </c>
      <c r="D31" s="6">
        <f t="shared" ref="D31:M31" si="0">SUM(D2:D29)</f>
        <v>2</v>
      </c>
      <c r="E31">
        <f t="shared" si="0"/>
        <v>15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4</v>
      </c>
      <c r="K31">
        <f t="shared" si="0"/>
        <v>1</v>
      </c>
      <c r="L31">
        <f t="shared" si="0"/>
        <v>4</v>
      </c>
      <c r="M31">
        <f t="shared" si="0"/>
        <v>5</v>
      </c>
      <c r="N31" s="3">
        <f>ROUND(M31/(D31/7),2)</f>
        <v>17.5</v>
      </c>
      <c r="O31" s="3">
        <f>K31*7/D31</f>
        <v>3.5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4E81-7078-40F9-82AD-84ABAE81D307}">
  <sheetPr codeName="Sheet13"/>
  <dimension ref="A1:P32"/>
  <sheetViews>
    <sheetView zoomScaleNormal="100" workbookViewId="0">
      <selection activeCell="A15" sqref="A15"/>
    </sheetView>
  </sheetViews>
  <sheetFormatPr defaultRowHeight="13.5" x14ac:dyDescent="0.15"/>
  <cols>
    <col min="1" max="1" width="10.5" style="1" bestFit="1" customWidth="1"/>
    <col min="2" max="2" width="12.12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6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/>
      <c r="D3" s="2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7" t="s">
        <v>41</v>
      </c>
      <c r="B6" s="28" t="s">
        <v>42</v>
      </c>
      <c r="C6" s="17"/>
      <c r="D6" s="29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/>
      <c r="D8" s="2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15">
      <c r="A9" s="27" t="s">
        <v>47</v>
      </c>
      <c r="B9" s="28" t="s">
        <v>48</v>
      </c>
      <c r="C9" s="17"/>
      <c r="D9" s="2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15">
      <c r="A11" s="27" t="s">
        <v>52</v>
      </c>
      <c r="B11" s="28" t="s">
        <v>53</v>
      </c>
      <c r="C11" s="17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15">
      <c r="A12" s="27" t="s">
        <v>54</v>
      </c>
      <c r="B12" s="28" t="s">
        <v>55</v>
      </c>
      <c r="C12" s="17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15">
      <c r="A13" s="27" t="s">
        <v>57</v>
      </c>
      <c r="B13" s="28" t="s">
        <v>34</v>
      </c>
      <c r="C13" s="17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15">
      <c r="A14" s="17" t="s">
        <v>58</v>
      </c>
      <c r="B14" s="28" t="s">
        <v>34</v>
      </c>
      <c r="C14" s="17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C31">
        <f t="shared" ref="C31:M31" si="0">SUM(C2:C29)</f>
        <v>0</v>
      </c>
      <c r="D31" s="6">
        <f t="shared" si="0"/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0</v>
      </c>
      <c r="K31">
        <f t="shared" si="0"/>
        <v>0</v>
      </c>
      <c r="L31">
        <f t="shared" si="0"/>
        <v>0</v>
      </c>
      <c r="M31">
        <f t="shared" si="0"/>
        <v>0</v>
      </c>
    </row>
    <row r="32" spans="1:16" x14ac:dyDescent="0.15">
      <c r="B32" s="11" t="s">
        <v>19</v>
      </c>
      <c r="C32">
        <f t="shared" ref="C32:M32" si="1">SUM(C3:C29)</f>
        <v>0</v>
      </c>
      <c r="D32" s="6">
        <f t="shared" si="1"/>
        <v>0</v>
      </c>
      <c r="E32">
        <f t="shared" si="1"/>
        <v>0</v>
      </c>
      <c r="F32">
        <f t="shared" si="1"/>
        <v>0</v>
      </c>
      <c r="G32">
        <f t="shared" si="1"/>
        <v>0</v>
      </c>
      <c r="H32">
        <f t="shared" si="1"/>
        <v>0</v>
      </c>
      <c r="I32">
        <f t="shared" si="1"/>
        <v>0</v>
      </c>
      <c r="J32">
        <f t="shared" si="1"/>
        <v>0</v>
      </c>
      <c r="K32">
        <f t="shared" si="1"/>
        <v>0</v>
      </c>
      <c r="L32">
        <f t="shared" si="1"/>
        <v>0</v>
      </c>
      <c r="M32">
        <f t="shared" si="1"/>
        <v>0</v>
      </c>
      <c r="N32" s="3" t="e">
        <f>ROUND(M32/(D32/7),2)</f>
        <v>#DIV/0!</v>
      </c>
      <c r="O32" s="3" t="e">
        <f>K32*7/D32</f>
        <v>#DIV/0!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D2CE-66EE-4380-ABB2-51044505C0CC}">
  <dimension ref="A1"/>
  <sheetViews>
    <sheetView workbookViewId="0">
      <selection activeCell="C11" sqref="C11"/>
    </sheetView>
  </sheetViews>
  <sheetFormatPr defaultRowHeight="13.5" x14ac:dyDescent="0.15"/>
  <sheetData/>
  <phoneticPr fontId="2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>
    <oddHeader>&amp;L&amp;"Brush Script MT,斜体"&amp;24Good Fellows&amp;"ＭＳ Ｐゴシック,標準"&amp;11 &amp;"ＭＳ Ｐ明朝,太字"&amp;20 2023年度投手成績表（&amp;A）&amp;R&amp;D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32E6-2010-42F2-8E85-A493FAE7FEF8}">
  <sheetPr codeName="Sheet1">
    <pageSetUpPr fitToPage="1"/>
  </sheetPr>
  <dimension ref="A1:O18"/>
  <sheetViews>
    <sheetView zoomScaleNormal="100" workbookViewId="0">
      <selection activeCell="C11" sqref="C11"/>
    </sheetView>
  </sheetViews>
  <sheetFormatPr defaultRowHeight="13.5" x14ac:dyDescent="0.15"/>
  <cols>
    <col min="1" max="1" width="6.5" customWidth="1"/>
    <col min="2" max="2" width="8.125" customWidth="1"/>
    <col min="3" max="3" width="6.5" customWidth="1"/>
    <col min="4" max="4" width="9" style="12" customWidth="1"/>
    <col min="5" max="5" width="10.125" customWidth="1"/>
    <col min="6" max="9" width="6.5" customWidth="1"/>
    <col min="10" max="10" width="7.375" customWidth="1"/>
    <col min="11" max="11" width="7.5" customWidth="1"/>
    <col min="12" max="12" width="7.875" customWidth="1"/>
    <col min="13" max="13" width="6.5" customWidth="1"/>
    <col min="14" max="14" width="10" bestFit="1" customWidth="1"/>
    <col min="15" max="15" width="12.125" style="7" bestFit="1" customWidth="1"/>
  </cols>
  <sheetData>
    <row r="1" spans="1:15" s="2" customFormat="1" x14ac:dyDescent="0.15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5" t="s">
        <v>11</v>
      </c>
      <c r="M1" s="13" t="s">
        <v>12</v>
      </c>
      <c r="N1" s="13" t="s">
        <v>20</v>
      </c>
      <c r="O1" s="16" t="s">
        <v>21</v>
      </c>
    </row>
    <row r="2" spans="1:15" x14ac:dyDescent="0.15">
      <c r="A2" s="17">
        <v>41</v>
      </c>
      <c r="B2" s="17" t="s">
        <v>24</v>
      </c>
      <c r="C2" s="34">
        <f>堀川!C31</f>
        <v>8</v>
      </c>
      <c r="D2" s="14">
        <f>堀川!D31</f>
        <v>36.333333333333329</v>
      </c>
      <c r="E2" s="17">
        <f>堀川!E31</f>
        <v>145</v>
      </c>
      <c r="F2" s="17">
        <f>堀川!F31</f>
        <v>5</v>
      </c>
      <c r="G2" s="17">
        <f>堀川!G31</f>
        <v>1</v>
      </c>
      <c r="H2" s="17">
        <f>堀川!H31</f>
        <v>0</v>
      </c>
      <c r="I2" s="17">
        <f>堀川!I31</f>
        <v>0</v>
      </c>
      <c r="J2" s="17">
        <f>堀川!J31</f>
        <v>23</v>
      </c>
      <c r="K2" s="17">
        <f>堀川!K31</f>
        <v>36</v>
      </c>
      <c r="L2" s="17">
        <f>堀川!L31</f>
        <v>16</v>
      </c>
      <c r="M2" s="17">
        <f>堀川!M31</f>
        <v>13</v>
      </c>
      <c r="N2" s="35">
        <f>堀川!N31</f>
        <v>2.5</v>
      </c>
      <c r="O2" s="35">
        <f>堀川!O31</f>
        <v>6.9357798165137625</v>
      </c>
    </row>
    <row r="3" spans="1:15" x14ac:dyDescent="0.15">
      <c r="A3" s="17">
        <v>25</v>
      </c>
      <c r="B3" s="17" t="s">
        <v>27</v>
      </c>
      <c r="C3" s="34">
        <f>清川!C31</f>
        <v>10</v>
      </c>
      <c r="D3" s="14">
        <f>清川!D31</f>
        <v>25</v>
      </c>
      <c r="E3" s="17">
        <f>清川!E31</f>
        <v>118</v>
      </c>
      <c r="F3" s="17">
        <f>清川!F31</f>
        <v>0</v>
      </c>
      <c r="G3" s="17">
        <f>清川!G31</f>
        <v>2</v>
      </c>
      <c r="H3" s="17">
        <f>清川!H31</f>
        <v>0</v>
      </c>
      <c r="I3" s="17">
        <f>清川!I31</f>
        <v>0</v>
      </c>
      <c r="J3" s="17">
        <f>清川!J31</f>
        <v>38</v>
      </c>
      <c r="K3" s="17">
        <f>清川!K31</f>
        <v>9</v>
      </c>
      <c r="L3" s="17">
        <f>清川!L31</f>
        <v>7</v>
      </c>
      <c r="M3" s="17">
        <f>清川!M31</f>
        <v>17</v>
      </c>
      <c r="N3" s="35">
        <f>清川!N31</f>
        <v>4.76</v>
      </c>
      <c r="O3" s="35">
        <f>清川!O31</f>
        <v>2.52</v>
      </c>
    </row>
    <row r="4" spans="1:15" x14ac:dyDescent="0.15">
      <c r="A4" s="17">
        <v>5</v>
      </c>
      <c r="B4" s="17" t="s">
        <v>30</v>
      </c>
      <c r="C4" s="34">
        <f>岩崎!C31</f>
        <v>6</v>
      </c>
      <c r="D4" s="14">
        <f>岩崎!D31</f>
        <v>13.333333333333334</v>
      </c>
      <c r="E4" s="17">
        <f>岩崎!E31</f>
        <v>91</v>
      </c>
      <c r="F4" s="17">
        <f>岩崎!F31</f>
        <v>0</v>
      </c>
      <c r="G4" s="17">
        <f>岩崎!G31</f>
        <v>3</v>
      </c>
      <c r="H4" s="17">
        <f>岩崎!H31</f>
        <v>0</v>
      </c>
      <c r="I4" s="17">
        <f>岩崎!I31</f>
        <v>0</v>
      </c>
      <c r="J4" s="17">
        <f>岩崎!J31</f>
        <v>7</v>
      </c>
      <c r="K4" s="17">
        <f>岩崎!K31</f>
        <v>16</v>
      </c>
      <c r="L4" s="17">
        <f>岩崎!L31</f>
        <v>40</v>
      </c>
      <c r="M4" s="17">
        <f>岩崎!M31</f>
        <v>17</v>
      </c>
      <c r="N4" s="35">
        <f>岩崎!N31</f>
        <v>8.93</v>
      </c>
      <c r="O4" s="35">
        <f>岩崎!O31</f>
        <v>8.4</v>
      </c>
    </row>
    <row r="5" spans="1:15" x14ac:dyDescent="0.15">
      <c r="A5" s="17">
        <v>24</v>
      </c>
      <c r="B5" s="17" t="s">
        <v>23</v>
      </c>
      <c r="C5" s="34">
        <f>森谷!C31</f>
        <v>2</v>
      </c>
      <c r="D5" s="14">
        <f>森谷!D31</f>
        <v>3</v>
      </c>
      <c r="E5" s="17">
        <f>森谷!E31</f>
        <v>21</v>
      </c>
      <c r="F5" s="17">
        <f>森谷!F31</f>
        <v>0</v>
      </c>
      <c r="G5" s="17">
        <f>森谷!G31</f>
        <v>0</v>
      </c>
      <c r="H5" s="17">
        <f>森谷!H31</f>
        <v>0</v>
      </c>
      <c r="I5" s="17">
        <f>森谷!I31</f>
        <v>0</v>
      </c>
      <c r="J5" s="17">
        <f>森谷!J31</f>
        <v>3</v>
      </c>
      <c r="K5" s="17">
        <f>森谷!K31</f>
        <v>2</v>
      </c>
      <c r="L5" s="17">
        <f>森谷!L31</f>
        <v>0</v>
      </c>
      <c r="M5" s="17">
        <f>森谷!M31</f>
        <v>3</v>
      </c>
      <c r="N5" s="35">
        <f>IFERROR((森谷!N31),"0.00")</f>
        <v>7</v>
      </c>
      <c r="O5" s="35">
        <f>IFERROR((森谷!O31),"0.00")</f>
        <v>4.666666666666667</v>
      </c>
    </row>
    <row r="6" spans="1:15" x14ac:dyDescent="0.15">
      <c r="A6" s="17">
        <v>26</v>
      </c>
      <c r="B6" s="17" t="s">
        <v>26</v>
      </c>
      <c r="C6" s="34">
        <f>山下!C31</f>
        <v>0</v>
      </c>
      <c r="D6" s="14">
        <f>山下!D31</f>
        <v>0</v>
      </c>
      <c r="E6" s="17">
        <f>山下!E31</f>
        <v>0</v>
      </c>
      <c r="F6" s="17">
        <f>山下!F31</f>
        <v>0</v>
      </c>
      <c r="G6" s="17">
        <f>山下!G31</f>
        <v>0</v>
      </c>
      <c r="H6" s="17">
        <f>山下!H31</f>
        <v>0</v>
      </c>
      <c r="I6" s="17">
        <f>山下!I31</f>
        <v>0</v>
      </c>
      <c r="J6" s="17">
        <f>山下!J31</f>
        <v>0</v>
      </c>
      <c r="K6" s="17">
        <f>山下!K31</f>
        <v>0</v>
      </c>
      <c r="L6" s="17">
        <f>山下!L31</f>
        <v>0</v>
      </c>
      <c r="M6" s="17">
        <f>山下!M31</f>
        <v>0</v>
      </c>
      <c r="N6" s="35" t="str">
        <f>IFERROR((山下!N31),"0.00")</f>
        <v>0.00</v>
      </c>
      <c r="O6" s="35" t="str">
        <f>IFERROR((山下!O31),"0.00")</f>
        <v>0.00</v>
      </c>
    </row>
    <row r="7" spans="1:15" x14ac:dyDescent="0.15">
      <c r="A7" s="17">
        <v>47</v>
      </c>
      <c r="B7" s="17" t="s">
        <v>32</v>
      </c>
      <c r="C7" s="34">
        <f>伍!C31</f>
        <v>1</v>
      </c>
      <c r="D7" s="14">
        <f>伍!D31</f>
        <v>1</v>
      </c>
      <c r="E7" s="17">
        <f>伍!E31</f>
        <v>6</v>
      </c>
      <c r="F7" s="17">
        <f>伍!F31</f>
        <v>0</v>
      </c>
      <c r="G7" s="17">
        <f>伍!G31</f>
        <v>0</v>
      </c>
      <c r="H7" s="17">
        <f>伍!H31</f>
        <v>0</v>
      </c>
      <c r="I7" s="17">
        <f>伍!I31</f>
        <v>0</v>
      </c>
      <c r="J7" s="17">
        <f>伍!J31</f>
        <v>1</v>
      </c>
      <c r="K7" s="17">
        <f>伍!K31</f>
        <v>1</v>
      </c>
      <c r="L7" s="17">
        <f>伍!L31</f>
        <v>2</v>
      </c>
      <c r="M7" s="17">
        <f>伍!M31</f>
        <v>0</v>
      </c>
      <c r="N7" s="35">
        <f>IFERROR((伍!N31),"0.00")</f>
        <v>0</v>
      </c>
      <c r="O7" s="41">
        <f>IFERROR((伍!O31),"0.00")</f>
        <v>7</v>
      </c>
    </row>
    <row r="8" spans="1:15" x14ac:dyDescent="0.15">
      <c r="A8" s="17">
        <v>6</v>
      </c>
      <c r="B8" s="17" t="s">
        <v>29</v>
      </c>
      <c r="C8" s="34">
        <f>山本!C31</f>
        <v>1</v>
      </c>
      <c r="D8" s="14">
        <f>山本!D31</f>
        <v>2</v>
      </c>
      <c r="E8" s="17">
        <f>山本!E31</f>
        <v>15</v>
      </c>
      <c r="F8" s="20">
        <f>山本!F31</f>
        <v>0</v>
      </c>
      <c r="G8" s="17">
        <f>山本!G31</f>
        <v>0</v>
      </c>
      <c r="H8" s="17">
        <f>山本!H31</f>
        <v>0</v>
      </c>
      <c r="I8" s="17">
        <f>山本!I31</f>
        <v>0</v>
      </c>
      <c r="J8" s="17">
        <f>山本!J31</f>
        <v>4</v>
      </c>
      <c r="K8" s="17">
        <f>山本!K31</f>
        <v>1</v>
      </c>
      <c r="L8" s="20">
        <f>山本!L31</f>
        <v>4</v>
      </c>
      <c r="M8" s="17">
        <f>山本!M31</f>
        <v>5</v>
      </c>
      <c r="N8" s="35">
        <f>山本!N31</f>
        <v>17.5</v>
      </c>
      <c r="O8" s="37">
        <f>山本!O31</f>
        <v>3.5</v>
      </c>
    </row>
    <row r="9" spans="1:15" x14ac:dyDescent="0.15">
      <c r="A9" s="17">
        <v>39</v>
      </c>
      <c r="B9" s="17" t="s">
        <v>28</v>
      </c>
      <c r="C9" s="34">
        <f>山田!C31</f>
        <v>0</v>
      </c>
      <c r="D9" s="21">
        <f>山田!D31</f>
        <v>0</v>
      </c>
      <c r="E9" s="17">
        <f>山田!E31</f>
        <v>0</v>
      </c>
      <c r="F9" s="17">
        <f>山田!F31</f>
        <v>0</v>
      </c>
      <c r="G9" s="17">
        <f>山田!G31</f>
        <v>0</v>
      </c>
      <c r="H9" s="17">
        <f>山田!H31</f>
        <v>0</v>
      </c>
      <c r="I9" s="17">
        <f>山田!I31</f>
        <v>0</v>
      </c>
      <c r="J9" s="17">
        <f>山田!J31</f>
        <v>0</v>
      </c>
      <c r="K9" s="17">
        <f>山田!K31</f>
        <v>0</v>
      </c>
      <c r="L9" s="17">
        <f>山田!L31</f>
        <v>0</v>
      </c>
      <c r="M9" s="17">
        <f>山田!M31</f>
        <v>0</v>
      </c>
      <c r="N9" s="35" t="str">
        <f>IFERROR((山田!N31),"0.00")</f>
        <v>0.00</v>
      </c>
      <c r="O9" s="36" t="str">
        <f>IFERROR((山田!O31),"0.00")</f>
        <v>0.00</v>
      </c>
    </row>
    <row r="10" spans="1:15" x14ac:dyDescent="0.15">
      <c r="A10" s="17">
        <v>8</v>
      </c>
      <c r="B10" s="17" t="s">
        <v>31</v>
      </c>
      <c r="C10" s="34">
        <f>平田!C31</f>
        <v>0</v>
      </c>
      <c r="D10" s="14">
        <f>平田!D31</f>
        <v>0</v>
      </c>
      <c r="E10" s="17">
        <f>平田!E31</f>
        <v>0</v>
      </c>
      <c r="F10" s="17">
        <f>平田!F31</f>
        <v>0</v>
      </c>
      <c r="G10" s="17">
        <f>平田!G31</f>
        <v>0</v>
      </c>
      <c r="H10" s="17">
        <f>平田!H31</f>
        <v>0</v>
      </c>
      <c r="I10" s="17">
        <f>平田!I31</f>
        <v>0</v>
      </c>
      <c r="J10" s="17">
        <f>平田!J31</f>
        <v>0</v>
      </c>
      <c r="K10" s="17">
        <f>平田!K31</f>
        <v>0</v>
      </c>
      <c r="L10" s="17">
        <f>平田!L31</f>
        <v>0</v>
      </c>
      <c r="M10" s="17">
        <f>平田!M31</f>
        <v>0</v>
      </c>
      <c r="N10" s="35" t="str">
        <f>IFERROR((平田!N31),"0.00")</f>
        <v>0.00</v>
      </c>
      <c r="O10" s="36" t="str">
        <f>IFERROR((平田!O31),"0.00")</f>
        <v>0.00</v>
      </c>
    </row>
    <row r="11" spans="1:15" x14ac:dyDescent="0.15">
      <c r="A11" s="17">
        <v>17</v>
      </c>
      <c r="B11" s="17" t="s">
        <v>56</v>
      </c>
      <c r="C11" s="34">
        <f>牧野!C31</f>
        <v>2</v>
      </c>
      <c r="D11" s="14">
        <f>牧野!D31</f>
        <v>3</v>
      </c>
      <c r="E11" s="17">
        <f>牧野!E31</f>
        <v>12</v>
      </c>
      <c r="F11" s="17">
        <f>牧野!F31</f>
        <v>1</v>
      </c>
      <c r="G11" s="17">
        <f>牧野!G31</f>
        <v>0</v>
      </c>
      <c r="H11" s="17">
        <f>牧野!H31</f>
        <v>0</v>
      </c>
      <c r="I11" s="17">
        <f>牧野!I31</f>
        <v>0</v>
      </c>
      <c r="J11" s="17">
        <f>牧野!J31</f>
        <v>1</v>
      </c>
      <c r="K11" s="17">
        <f>牧野!K31</f>
        <v>2</v>
      </c>
      <c r="L11" s="17">
        <f>牧野!L31</f>
        <v>3</v>
      </c>
      <c r="M11" s="17">
        <f>牧野!M31</f>
        <v>0</v>
      </c>
      <c r="N11" s="35">
        <f>IFERROR((牧野!N31),"0.00")</f>
        <v>0</v>
      </c>
      <c r="O11" s="35">
        <f>IFERROR((牧野!O31),"0.00")</f>
        <v>4.666666666666667</v>
      </c>
    </row>
    <row r="12" spans="1:15" x14ac:dyDescent="0.15">
      <c r="A12" s="17">
        <v>5</v>
      </c>
      <c r="B12" s="17" t="s">
        <v>43</v>
      </c>
      <c r="C12" s="34">
        <f>小林!C31</f>
        <v>1</v>
      </c>
      <c r="D12" s="21">
        <f>小林!D31</f>
        <v>1</v>
      </c>
      <c r="E12" s="17">
        <f>小林!E31</f>
        <v>4</v>
      </c>
      <c r="F12" s="17">
        <f>小林!F31</f>
        <v>0</v>
      </c>
      <c r="G12" s="17">
        <f>小林!G31</f>
        <v>0</v>
      </c>
      <c r="H12" s="17">
        <f>小林!H31</f>
        <v>0</v>
      </c>
      <c r="I12" s="17">
        <f>小林!I31</f>
        <v>0</v>
      </c>
      <c r="J12" s="17">
        <f>小林!J31</f>
        <v>2</v>
      </c>
      <c r="K12" s="17">
        <f>小林!K31</f>
        <v>2</v>
      </c>
      <c r="L12" s="17">
        <f>小林!L31</f>
        <v>0</v>
      </c>
      <c r="M12" s="17">
        <f>小林!M31</f>
        <v>0</v>
      </c>
      <c r="N12" s="35">
        <f>IFERROR((小林!N32),"0.00")</f>
        <v>0</v>
      </c>
      <c r="O12" s="35">
        <f>IFERROR((小林!O32),"0.00")</f>
        <v>0</v>
      </c>
    </row>
    <row r="13" spans="1:15" x14ac:dyDescent="0.15">
      <c r="A13" s="17">
        <v>1</v>
      </c>
      <c r="B13" s="17" t="s">
        <v>25</v>
      </c>
      <c r="C13" s="34">
        <f>渡邉!C31</f>
        <v>0</v>
      </c>
      <c r="D13" s="14">
        <f>渡邉!D31</f>
        <v>0</v>
      </c>
      <c r="E13" s="17">
        <f>渡邉!E31</f>
        <v>0</v>
      </c>
      <c r="F13" s="17">
        <f>渡邉!F31</f>
        <v>0</v>
      </c>
      <c r="G13" s="17">
        <f>渡邉!G31</f>
        <v>0</v>
      </c>
      <c r="H13" s="17">
        <f>渡邉!H31</f>
        <v>0</v>
      </c>
      <c r="I13" s="17">
        <f>渡邉!I31</f>
        <v>0</v>
      </c>
      <c r="J13" s="17">
        <f>渡邉!J31</f>
        <v>0</v>
      </c>
      <c r="K13" s="17">
        <f>渡邉!K31</f>
        <v>0</v>
      </c>
      <c r="L13" s="17">
        <f>渡邉!L31</f>
        <v>0</v>
      </c>
      <c r="M13" s="17">
        <f>渡邉!M31</f>
        <v>0</v>
      </c>
      <c r="N13" s="35" t="str">
        <f>IFERROR((渡邉!N31),"0.00")</f>
        <v>0.00</v>
      </c>
      <c r="O13" s="35" t="str">
        <f>IFERROR((渡邉!O31),"0.00")</f>
        <v>0.00</v>
      </c>
    </row>
    <row r="14" spans="1:15" x14ac:dyDescent="0.15">
      <c r="A14" s="17">
        <v>21</v>
      </c>
      <c r="B14" s="17" t="s">
        <v>49</v>
      </c>
      <c r="C14" s="34">
        <f>田淵!C31</f>
        <v>3</v>
      </c>
      <c r="D14" s="42">
        <f>田淵!D31</f>
        <v>4.333333333333333</v>
      </c>
      <c r="E14" s="34">
        <f>田淵!E31</f>
        <v>32</v>
      </c>
      <c r="F14" s="34">
        <f>田淵!F31</f>
        <v>0</v>
      </c>
      <c r="G14" s="34">
        <f>田淵!G31</f>
        <v>0</v>
      </c>
      <c r="H14" s="34">
        <f>田淵!H31</f>
        <v>0</v>
      </c>
      <c r="I14" s="34">
        <f>田淵!I31</f>
        <v>0</v>
      </c>
      <c r="J14" s="34">
        <f>田淵!J31</f>
        <v>3</v>
      </c>
      <c r="K14" s="34">
        <f>田淵!K31</f>
        <v>4</v>
      </c>
      <c r="L14" s="34">
        <f>田淵!L31</f>
        <v>14</v>
      </c>
      <c r="M14" s="34">
        <f>田淵!M31</f>
        <v>4</v>
      </c>
      <c r="N14" s="38">
        <f>田淵!N31</f>
        <v>6.46</v>
      </c>
      <c r="O14" s="38">
        <f>田淵!O31</f>
        <v>6.4615384615384617</v>
      </c>
    </row>
    <row r="15" spans="1:15" x14ac:dyDescent="0.15">
      <c r="L15" s="5"/>
      <c r="N15" s="7"/>
      <c r="O15" s="8"/>
    </row>
    <row r="16" spans="1:15" x14ac:dyDescent="0.15">
      <c r="A16" s="44" t="s">
        <v>40</v>
      </c>
      <c r="B16" s="17" t="s">
        <v>15</v>
      </c>
      <c r="C16" s="17">
        <f>試合結果!C25</f>
        <v>13</v>
      </c>
      <c r="D16" s="14">
        <f>SUM(D2:D14)</f>
        <v>88.999999999999986</v>
      </c>
      <c r="E16" s="14">
        <f t="shared" ref="E16:M16" si="0">SUM(E2:E14)</f>
        <v>444</v>
      </c>
      <c r="F16" s="14">
        <f t="shared" si="0"/>
        <v>6</v>
      </c>
      <c r="G16" s="14">
        <f t="shared" si="0"/>
        <v>6</v>
      </c>
      <c r="H16" s="14">
        <f t="shared" si="0"/>
        <v>0</v>
      </c>
      <c r="I16" s="14">
        <f t="shared" si="0"/>
        <v>0</v>
      </c>
      <c r="J16" s="14">
        <f t="shared" si="0"/>
        <v>82</v>
      </c>
      <c r="K16" s="14">
        <f t="shared" si="0"/>
        <v>73</v>
      </c>
      <c r="L16" s="14">
        <f t="shared" si="0"/>
        <v>86</v>
      </c>
      <c r="M16" s="14">
        <f t="shared" si="0"/>
        <v>59</v>
      </c>
      <c r="N16" s="18">
        <f>ROUND(M16/(D16/7),2)</f>
        <v>4.6399999999999997</v>
      </c>
      <c r="O16" s="22">
        <f>K16*7/D16</f>
        <v>5.7415730337078656</v>
      </c>
    </row>
    <row r="17" spans="1:15" x14ac:dyDescent="0.15">
      <c r="A17" s="44"/>
      <c r="B17" s="17" t="s">
        <v>16</v>
      </c>
      <c r="C17" s="19">
        <f>部外!C32</f>
        <v>0</v>
      </c>
      <c r="D17" s="14">
        <f>部外!D32</f>
        <v>0</v>
      </c>
      <c r="E17" s="23">
        <f>部外!E32</f>
        <v>0</v>
      </c>
      <c r="F17" s="17">
        <f>部外!F32</f>
        <v>0</v>
      </c>
      <c r="G17" s="17">
        <f>部外!G32</f>
        <v>0</v>
      </c>
      <c r="H17" s="17">
        <f>部外!H32</f>
        <v>0</v>
      </c>
      <c r="I17" s="17">
        <f>部外!I32</f>
        <v>0</v>
      </c>
      <c r="J17" s="17">
        <f>部外!J32</f>
        <v>0</v>
      </c>
      <c r="K17" s="17">
        <f>部外!K32</f>
        <v>0</v>
      </c>
      <c r="L17" s="20">
        <f>部外!L32</f>
        <v>0</v>
      </c>
      <c r="M17" s="17">
        <f>部外!L32</f>
        <v>0</v>
      </c>
      <c r="N17" s="18" t="str">
        <f>IFERROR((ROUND(M17/(D17/7),2)),"0.00")</f>
        <v>0.00</v>
      </c>
      <c r="O17" s="22" t="str">
        <f>IFERROR((K17*7/D17),"0.00")</f>
        <v>0.00</v>
      </c>
    </row>
    <row r="18" spans="1:15" x14ac:dyDescent="0.15">
      <c r="A18" s="9"/>
    </row>
  </sheetData>
  <mergeCells count="1">
    <mergeCell ref="A16:A17"/>
  </mergeCells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72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AE7F-B23C-41B2-B5FC-1405166DCB6D}">
  <dimension ref="A1:P31"/>
  <sheetViews>
    <sheetView zoomScaleNormal="100" workbookViewId="0">
      <selection activeCell="A15" sqref="A15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6"/>
      <c r="E2" s="20"/>
      <c r="F2" s="20"/>
      <c r="G2" s="20"/>
      <c r="H2" s="20"/>
      <c r="I2" s="20"/>
      <c r="J2" s="20"/>
      <c r="K2" s="20"/>
      <c r="L2" s="20"/>
      <c r="M2" s="17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/>
      <c r="D3" s="2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7" t="s">
        <v>41</v>
      </c>
      <c r="B6" s="28" t="s">
        <v>42</v>
      </c>
      <c r="C6" s="17"/>
      <c r="D6" s="29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/>
      <c r="D8" s="2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15">
      <c r="A9" s="27" t="s">
        <v>47</v>
      </c>
      <c r="B9" s="28" t="s">
        <v>48</v>
      </c>
      <c r="C9" s="17"/>
      <c r="D9" s="2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15">
      <c r="A11" s="27" t="s">
        <v>52</v>
      </c>
      <c r="B11" s="28" t="s">
        <v>53</v>
      </c>
      <c r="C11" s="17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15">
      <c r="A12" s="27" t="s">
        <v>54</v>
      </c>
      <c r="B12" s="28" t="s">
        <v>55</v>
      </c>
      <c r="C12" s="17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15">
      <c r="A13" s="27" t="s">
        <v>57</v>
      </c>
      <c r="B13" s="28" t="s">
        <v>34</v>
      </c>
      <c r="C13" s="17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15">
      <c r="A14" s="17" t="s">
        <v>58</v>
      </c>
      <c r="B14" s="28" t="s">
        <v>34</v>
      </c>
      <c r="C14" s="17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0</v>
      </c>
      <c r="D31" s="6">
        <f t="shared" ref="D31:M31" si="0">SUM(D2:D29)</f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0</v>
      </c>
      <c r="K31">
        <f t="shared" si="0"/>
        <v>0</v>
      </c>
      <c r="L31">
        <f t="shared" si="0"/>
        <v>0</v>
      </c>
      <c r="M31">
        <f t="shared" si="0"/>
        <v>0</v>
      </c>
      <c r="N31" s="4" t="e">
        <f>ROUND(M31/(D31/7),2)</f>
        <v>#DIV/0!</v>
      </c>
      <c r="O31" s="10" t="e">
        <f>K31*7/D31</f>
        <v>#DIV/0!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BD3E-6F40-4B9E-A685-FAC60F719DE0}">
  <dimension ref="A1:P31"/>
  <sheetViews>
    <sheetView zoomScaleNormal="100" workbookViewId="0">
      <selection activeCell="J16" sqref="J16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>
        <v>1</v>
      </c>
      <c r="D2" s="26">
        <v>8</v>
      </c>
      <c r="E2" s="20">
        <v>44</v>
      </c>
      <c r="F2" s="20">
        <v>1</v>
      </c>
      <c r="G2" s="20"/>
      <c r="H2" s="20"/>
      <c r="I2" s="20"/>
      <c r="J2" s="20">
        <v>3</v>
      </c>
      <c r="K2" s="20"/>
      <c r="L2" s="20">
        <v>5</v>
      </c>
      <c r="M2" s="17">
        <v>5</v>
      </c>
      <c r="N2" s="33">
        <f>ROUND(M2/(D2/7),2)</f>
        <v>4.38</v>
      </c>
      <c r="O2" s="31">
        <f>K2*7/D2</f>
        <v>0</v>
      </c>
      <c r="P2" s="20">
        <v>5</v>
      </c>
    </row>
    <row r="3" spans="1:16" x14ac:dyDescent="0.15">
      <c r="A3" s="27" t="s">
        <v>35</v>
      </c>
      <c r="B3" s="28" t="s">
        <v>34</v>
      </c>
      <c r="C3" s="17">
        <v>1</v>
      </c>
      <c r="D3" s="29">
        <v>4</v>
      </c>
      <c r="E3" s="17">
        <v>18</v>
      </c>
      <c r="F3" s="17">
        <v>1</v>
      </c>
      <c r="G3" s="17"/>
      <c r="H3" s="17"/>
      <c r="I3" s="17"/>
      <c r="J3" s="17">
        <v>3</v>
      </c>
      <c r="K3" s="17">
        <v>7</v>
      </c>
      <c r="L3" s="17">
        <v>3</v>
      </c>
      <c r="M3" s="17">
        <v>2</v>
      </c>
      <c r="N3" s="33">
        <f t="shared" ref="N3:N7" si="0">ROUND(M3/(D3/7),2)</f>
        <v>3.5</v>
      </c>
      <c r="O3" s="31">
        <f t="shared" ref="O3:O7" si="1">K3*7/D3</f>
        <v>12.25</v>
      </c>
      <c r="P3" s="17">
        <v>2</v>
      </c>
    </row>
    <row r="4" spans="1:16" x14ac:dyDescent="0.15">
      <c r="A4" s="27" t="s">
        <v>36</v>
      </c>
      <c r="B4" s="28" t="s">
        <v>34</v>
      </c>
      <c r="C4" s="17">
        <v>1</v>
      </c>
      <c r="D4" s="29">
        <v>6</v>
      </c>
      <c r="E4" s="17"/>
      <c r="F4" s="17"/>
      <c r="G4" s="17">
        <v>1</v>
      </c>
      <c r="H4" s="17"/>
      <c r="I4" s="17"/>
      <c r="J4" s="17">
        <v>5</v>
      </c>
      <c r="K4" s="17">
        <v>7</v>
      </c>
      <c r="L4" s="17">
        <v>1</v>
      </c>
      <c r="M4" s="17">
        <v>0</v>
      </c>
      <c r="N4" s="33">
        <f t="shared" si="0"/>
        <v>0</v>
      </c>
      <c r="O4" s="31">
        <f t="shared" si="1"/>
        <v>8.1666666666666661</v>
      </c>
      <c r="P4" s="17">
        <v>4</v>
      </c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33"/>
      <c r="O5" s="31"/>
      <c r="P5" s="17"/>
    </row>
    <row r="6" spans="1:16" x14ac:dyDescent="0.15">
      <c r="A6" s="27" t="s">
        <v>41</v>
      </c>
      <c r="B6" s="28" t="s">
        <v>42</v>
      </c>
      <c r="C6" s="17">
        <v>1</v>
      </c>
      <c r="D6" s="29">
        <v>7</v>
      </c>
      <c r="E6" s="17">
        <v>31</v>
      </c>
      <c r="F6" s="17">
        <v>1</v>
      </c>
      <c r="G6" s="17"/>
      <c r="H6" s="17"/>
      <c r="I6" s="17"/>
      <c r="J6" s="17">
        <v>2</v>
      </c>
      <c r="K6" s="17">
        <v>11</v>
      </c>
      <c r="L6" s="17">
        <v>4</v>
      </c>
      <c r="M6" s="17">
        <v>3</v>
      </c>
      <c r="N6" s="33">
        <f t="shared" si="0"/>
        <v>3</v>
      </c>
      <c r="O6" s="31">
        <f t="shared" si="1"/>
        <v>11</v>
      </c>
      <c r="P6" s="17">
        <v>3</v>
      </c>
    </row>
    <row r="7" spans="1:16" x14ac:dyDescent="0.15">
      <c r="A7" s="27" t="s">
        <v>44</v>
      </c>
      <c r="B7" s="28" t="s">
        <v>34</v>
      </c>
      <c r="C7" s="17">
        <v>1</v>
      </c>
      <c r="D7" s="29">
        <v>4</v>
      </c>
      <c r="E7" s="17">
        <v>21</v>
      </c>
      <c r="F7" s="17">
        <v>1</v>
      </c>
      <c r="G7" s="17"/>
      <c r="H7" s="17"/>
      <c r="I7" s="17"/>
      <c r="J7" s="17">
        <v>4</v>
      </c>
      <c r="K7" s="17">
        <v>5</v>
      </c>
      <c r="L7" s="17">
        <v>2</v>
      </c>
      <c r="M7" s="17">
        <v>2</v>
      </c>
      <c r="N7" s="43">
        <f t="shared" si="0"/>
        <v>3.5</v>
      </c>
      <c r="O7" s="43">
        <f t="shared" si="1"/>
        <v>8.75</v>
      </c>
      <c r="P7" s="17">
        <v>3</v>
      </c>
    </row>
    <row r="8" spans="1:16" x14ac:dyDescent="0.15">
      <c r="A8" s="27" t="s">
        <v>45</v>
      </c>
      <c r="B8" s="28" t="s">
        <v>46</v>
      </c>
      <c r="C8" s="17"/>
      <c r="D8" s="29"/>
      <c r="E8" s="17"/>
      <c r="F8" s="17"/>
      <c r="G8" s="17"/>
      <c r="H8" s="17"/>
      <c r="I8" s="17"/>
      <c r="J8" s="17"/>
      <c r="K8" s="17"/>
      <c r="L8" s="17"/>
      <c r="M8" s="17"/>
      <c r="N8" s="43"/>
      <c r="O8" s="43"/>
      <c r="P8" s="17"/>
    </row>
    <row r="9" spans="1:16" x14ac:dyDescent="0.15">
      <c r="A9" s="27" t="s">
        <v>47</v>
      </c>
      <c r="B9" s="28" t="s">
        <v>48</v>
      </c>
      <c r="C9" s="17"/>
      <c r="D9" s="29"/>
      <c r="E9" s="17"/>
      <c r="F9" s="17"/>
      <c r="G9" s="17"/>
      <c r="H9" s="17"/>
      <c r="I9" s="17"/>
      <c r="J9" s="17"/>
      <c r="K9" s="17"/>
      <c r="L9" s="17"/>
      <c r="M9" s="17"/>
      <c r="N9" s="43"/>
      <c r="O9" s="43"/>
      <c r="P9" s="17"/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43"/>
      <c r="O10" s="43"/>
      <c r="P10" s="17"/>
    </row>
    <row r="11" spans="1:16" x14ac:dyDescent="0.15">
      <c r="A11" s="27" t="s">
        <v>52</v>
      </c>
      <c r="B11" s="28" t="s">
        <v>53</v>
      </c>
      <c r="C11" s="17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43"/>
      <c r="O11" s="43"/>
      <c r="P11" s="17"/>
    </row>
    <row r="12" spans="1:16" x14ac:dyDescent="0.15">
      <c r="A12" s="27" t="s">
        <v>54</v>
      </c>
      <c r="B12" s="28" t="s">
        <v>55</v>
      </c>
      <c r="C12" s="17">
        <v>1</v>
      </c>
      <c r="D12" s="29">
        <v>2.3333333333333335</v>
      </c>
      <c r="E12" s="17">
        <v>11</v>
      </c>
      <c r="F12" s="17"/>
      <c r="G12" s="17"/>
      <c r="H12" s="17"/>
      <c r="I12" s="17"/>
      <c r="J12" s="17">
        <v>3</v>
      </c>
      <c r="K12" s="17">
        <v>2</v>
      </c>
      <c r="L12" s="17"/>
      <c r="M12" s="17"/>
      <c r="N12" s="43">
        <f t="shared" ref="N12" si="2">ROUND(M12/(D12/7),2)</f>
        <v>0</v>
      </c>
      <c r="O12" s="43">
        <f t="shared" ref="O12" si="3">K12*7/D12</f>
        <v>6</v>
      </c>
      <c r="P12" s="17">
        <v>2</v>
      </c>
    </row>
    <row r="13" spans="1:16" x14ac:dyDescent="0.15">
      <c r="A13" s="27" t="s">
        <v>57</v>
      </c>
      <c r="B13" s="28" t="s">
        <v>34</v>
      </c>
      <c r="C13" s="17">
        <v>1</v>
      </c>
      <c r="D13" s="29">
        <v>4</v>
      </c>
      <c r="E13" s="17">
        <v>15</v>
      </c>
      <c r="F13" s="17">
        <v>1</v>
      </c>
      <c r="G13" s="17"/>
      <c r="H13" s="17"/>
      <c r="I13" s="17"/>
      <c r="J13" s="17">
        <v>2</v>
      </c>
      <c r="K13" s="17">
        <v>3</v>
      </c>
      <c r="L13" s="17">
        <v>1</v>
      </c>
      <c r="M13" s="17">
        <v>1</v>
      </c>
      <c r="N13" s="43">
        <f t="shared" ref="N13" si="4">ROUND(M13/(D13/7),2)</f>
        <v>1.75</v>
      </c>
      <c r="O13" s="43">
        <f t="shared" ref="O13" si="5">K13*7/D13</f>
        <v>5.25</v>
      </c>
      <c r="P13" s="17">
        <v>1</v>
      </c>
    </row>
    <row r="14" spans="1:16" x14ac:dyDescent="0.15">
      <c r="A14" s="17" t="s">
        <v>58</v>
      </c>
      <c r="B14" s="28" t="s">
        <v>34</v>
      </c>
      <c r="C14" s="17">
        <v>1</v>
      </c>
      <c r="D14" s="29">
        <v>1</v>
      </c>
      <c r="E14" s="17">
        <v>5</v>
      </c>
      <c r="F14" s="17"/>
      <c r="G14" s="17"/>
      <c r="H14" s="17"/>
      <c r="I14" s="17"/>
      <c r="J14" s="17">
        <v>1</v>
      </c>
      <c r="K14" s="17">
        <v>1</v>
      </c>
      <c r="L14" s="17"/>
      <c r="M14" s="17"/>
      <c r="N14" s="43">
        <f t="shared" ref="N14" si="6">ROUND(M14/(D14/7),2)</f>
        <v>0</v>
      </c>
      <c r="O14" s="43">
        <f t="shared" ref="O14" si="7">K14*7/D14</f>
        <v>7</v>
      </c>
      <c r="P14" s="17">
        <v>1</v>
      </c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8</v>
      </c>
      <c r="D31" s="6">
        <f t="shared" ref="D31:M31" si="8">SUM(D2:D29)</f>
        <v>36.333333333333329</v>
      </c>
      <c r="E31">
        <f t="shared" si="8"/>
        <v>145</v>
      </c>
      <c r="F31">
        <f t="shared" si="8"/>
        <v>5</v>
      </c>
      <c r="G31">
        <f t="shared" si="8"/>
        <v>1</v>
      </c>
      <c r="H31">
        <f t="shared" si="8"/>
        <v>0</v>
      </c>
      <c r="I31">
        <f t="shared" si="8"/>
        <v>0</v>
      </c>
      <c r="J31">
        <f t="shared" si="8"/>
        <v>23</v>
      </c>
      <c r="K31">
        <f t="shared" si="8"/>
        <v>36</v>
      </c>
      <c r="L31">
        <f t="shared" si="8"/>
        <v>16</v>
      </c>
      <c r="M31">
        <f t="shared" si="8"/>
        <v>13</v>
      </c>
      <c r="N31" s="4">
        <f>ROUND(M31/(D31/7),2)</f>
        <v>2.5</v>
      </c>
      <c r="O31" s="3">
        <f>K31*7/D31</f>
        <v>6.9357798165137625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A15-247A-4D9A-BB94-18E2CA3F16C2}">
  <dimension ref="A1:P31"/>
  <sheetViews>
    <sheetView zoomScaleNormal="100" workbookViewId="0">
      <selection activeCell="R14" sqref="R14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6"/>
      <c r="E2" s="20"/>
      <c r="F2" s="20"/>
      <c r="G2" s="20"/>
      <c r="H2" s="20"/>
      <c r="I2" s="20"/>
      <c r="J2" s="20"/>
      <c r="K2" s="20"/>
      <c r="L2" s="20"/>
      <c r="M2" s="17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>
        <v>1</v>
      </c>
      <c r="D3" s="29">
        <v>2</v>
      </c>
      <c r="E3" s="17"/>
      <c r="F3" s="17"/>
      <c r="G3" s="17"/>
      <c r="H3" s="17"/>
      <c r="I3" s="17"/>
      <c r="J3" s="17">
        <v>3</v>
      </c>
      <c r="K3" s="17">
        <v>1</v>
      </c>
      <c r="L3" s="17">
        <v>2</v>
      </c>
      <c r="M3" s="17">
        <v>4</v>
      </c>
      <c r="N3" s="33">
        <f>ROUND(M3/(D3/7),2)</f>
        <v>14</v>
      </c>
      <c r="O3" s="31">
        <f>K3*7/D3</f>
        <v>3.5</v>
      </c>
      <c r="P3" s="17">
        <v>4</v>
      </c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33"/>
      <c r="O4" s="31"/>
      <c r="P4" s="17"/>
    </row>
    <row r="5" spans="1:16" x14ac:dyDescent="0.15">
      <c r="A5" s="27" t="s">
        <v>37</v>
      </c>
      <c r="B5" s="28" t="s">
        <v>38</v>
      </c>
      <c r="C5" s="17">
        <v>1</v>
      </c>
      <c r="D5" s="29">
        <v>3</v>
      </c>
      <c r="E5" s="17">
        <v>14</v>
      </c>
      <c r="F5" s="17"/>
      <c r="G5" s="17"/>
      <c r="H5" s="17"/>
      <c r="I5" s="17"/>
      <c r="J5" s="17">
        <v>2</v>
      </c>
      <c r="K5" s="17">
        <v>1</v>
      </c>
      <c r="L5" s="17"/>
      <c r="M5" s="17"/>
      <c r="N5" s="33">
        <f t="shared" ref="N5:N8" si="0">ROUND(M5/(D5/7),2)</f>
        <v>0</v>
      </c>
      <c r="O5" s="31">
        <f t="shared" ref="O5:O8" si="1">K5*7/D5</f>
        <v>2.3333333333333335</v>
      </c>
      <c r="P5" s="17"/>
    </row>
    <row r="6" spans="1:16" x14ac:dyDescent="0.15">
      <c r="A6" s="27" t="s">
        <v>41</v>
      </c>
      <c r="B6" s="28" t="s">
        <v>42</v>
      </c>
      <c r="C6" s="17">
        <v>1</v>
      </c>
      <c r="D6" s="29">
        <v>3</v>
      </c>
      <c r="E6" s="17">
        <v>12</v>
      </c>
      <c r="F6" s="17"/>
      <c r="G6" s="17"/>
      <c r="H6" s="17"/>
      <c r="I6" s="17"/>
      <c r="J6" s="17">
        <v>1</v>
      </c>
      <c r="K6" s="17"/>
      <c r="L6" s="17"/>
      <c r="M6" s="17">
        <v>1</v>
      </c>
      <c r="N6" s="33">
        <f t="shared" si="0"/>
        <v>2.33</v>
      </c>
      <c r="O6" s="31">
        <f t="shared" si="1"/>
        <v>0</v>
      </c>
      <c r="P6" s="17">
        <v>2</v>
      </c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33"/>
      <c r="O7" s="31"/>
      <c r="P7" s="17"/>
    </row>
    <row r="8" spans="1:16" x14ac:dyDescent="0.15">
      <c r="A8" s="27" t="s">
        <v>45</v>
      </c>
      <c r="B8" s="28" t="s">
        <v>46</v>
      </c>
      <c r="C8" s="17">
        <v>1</v>
      </c>
      <c r="D8" s="29">
        <v>1</v>
      </c>
      <c r="E8" s="17">
        <v>7</v>
      </c>
      <c r="F8" s="17"/>
      <c r="G8" s="17">
        <v>1</v>
      </c>
      <c r="H8" s="17"/>
      <c r="I8" s="17"/>
      <c r="J8" s="17">
        <v>3</v>
      </c>
      <c r="K8" s="17">
        <v>1</v>
      </c>
      <c r="L8" s="17">
        <v>1</v>
      </c>
      <c r="M8" s="17">
        <v>3</v>
      </c>
      <c r="N8" s="33">
        <f t="shared" si="0"/>
        <v>21</v>
      </c>
      <c r="O8" s="31">
        <f t="shared" si="1"/>
        <v>7</v>
      </c>
      <c r="P8" s="17">
        <v>3</v>
      </c>
    </row>
    <row r="9" spans="1:16" x14ac:dyDescent="0.15">
      <c r="A9" s="27" t="s">
        <v>47</v>
      </c>
      <c r="B9" s="28" t="s">
        <v>48</v>
      </c>
      <c r="C9" s="17">
        <v>1</v>
      </c>
      <c r="D9" s="29">
        <v>1</v>
      </c>
      <c r="E9" s="17">
        <v>10</v>
      </c>
      <c r="F9" s="17"/>
      <c r="G9" s="17"/>
      <c r="H9" s="17"/>
      <c r="I9" s="17"/>
      <c r="J9" s="17">
        <v>4</v>
      </c>
      <c r="K9" s="17"/>
      <c r="L9" s="17"/>
      <c r="M9" s="17">
        <v>0</v>
      </c>
      <c r="N9" s="33">
        <f t="shared" ref="N9" si="2">ROUND(M9/(D9/7),2)</f>
        <v>0</v>
      </c>
      <c r="O9" s="31">
        <f t="shared" ref="O9" si="3">K9*7/D9</f>
        <v>0</v>
      </c>
      <c r="P9" s="17">
        <v>5</v>
      </c>
    </row>
    <row r="10" spans="1:16" x14ac:dyDescent="0.15">
      <c r="A10" s="27" t="s">
        <v>50</v>
      </c>
      <c r="B10" s="28" t="s">
        <v>51</v>
      </c>
      <c r="C10" s="17">
        <v>1</v>
      </c>
      <c r="D10" s="29">
        <v>4</v>
      </c>
      <c r="E10" s="17">
        <v>28</v>
      </c>
      <c r="F10" s="17"/>
      <c r="G10" s="17"/>
      <c r="H10" s="17"/>
      <c r="I10" s="17"/>
      <c r="J10" s="17">
        <v>15</v>
      </c>
      <c r="K10" s="17">
        <v>1</v>
      </c>
      <c r="L10" s="17"/>
      <c r="M10" s="17">
        <v>6</v>
      </c>
      <c r="N10" s="33">
        <f t="shared" ref="N10:N14" si="4">ROUND(M10/(D10/7),2)</f>
        <v>10.5</v>
      </c>
      <c r="O10" s="31">
        <f t="shared" ref="O10:O14" si="5">K10*7/D10</f>
        <v>1.75</v>
      </c>
      <c r="P10" s="17">
        <v>8</v>
      </c>
    </row>
    <row r="11" spans="1:16" x14ac:dyDescent="0.15">
      <c r="A11" s="27" t="s">
        <v>52</v>
      </c>
      <c r="B11" s="28" t="s">
        <v>53</v>
      </c>
      <c r="C11" s="17">
        <v>1</v>
      </c>
      <c r="D11" s="29">
        <v>3</v>
      </c>
      <c r="E11" s="17">
        <v>15</v>
      </c>
      <c r="F11" s="17"/>
      <c r="G11" s="17"/>
      <c r="H11" s="17"/>
      <c r="I11" s="17"/>
      <c r="J11" s="17">
        <v>1</v>
      </c>
      <c r="K11" s="17">
        <v>1</v>
      </c>
      <c r="L11" s="17">
        <v>1</v>
      </c>
      <c r="M11" s="17"/>
      <c r="N11" s="33">
        <f t="shared" si="4"/>
        <v>0</v>
      </c>
      <c r="O11" s="31">
        <f t="shared" si="5"/>
        <v>2.3333333333333335</v>
      </c>
      <c r="P11" s="17">
        <v>4</v>
      </c>
    </row>
    <row r="12" spans="1:16" x14ac:dyDescent="0.15">
      <c r="A12" s="27" t="s">
        <v>54</v>
      </c>
      <c r="B12" s="28" t="s">
        <v>55</v>
      </c>
      <c r="C12" s="17">
        <v>1</v>
      </c>
      <c r="D12" s="29">
        <v>4</v>
      </c>
      <c r="E12" s="17">
        <v>15</v>
      </c>
      <c r="F12" s="17"/>
      <c r="G12" s="17">
        <v>1</v>
      </c>
      <c r="H12" s="17"/>
      <c r="I12" s="17"/>
      <c r="J12" s="17">
        <v>2</v>
      </c>
      <c r="K12" s="17">
        <v>2</v>
      </c>
      <c r="L12" s="17">
        <v>3</v>
      </c>
      <c r="M12" s="17">
        <v>1</v>
      </c>
      <c r="N12" s="17">
        <f t="shared" si="4"/>
        <v>1.75</v>
      </c>
      <c r="O12" s="17">
        <f t="shared" si="5"/>
        <v>3.5</v>
      </c>
      <c r="P12" s="17">
        <v>2</v>
      </c>
    </row>
    <row r="13" spans="1:16" x14ac:dyDescent="0.15">
      <c r="A13" s="27" t="s">
        <v>57</v>
      </c>
      <c r="B13" s="28" t="s">
        <v>34</v>
      </c>
      <c r="C13" s="17">
        <v>1</v>
      </c>
      <c r="D13" s="29">
        <v>2</v>
      </c>
      <c r="E13" s="17">
        <v>6</v>
      </c>
      <c r="F13" s="17"/>
      <c r="G13" s="17"/>
      <c r="H13" s="17"/>
      <c r="I13" s="17"/>
      <c r="J13" s="17">
        <v>2</v>
      </c>
      <c r="K13" s="17">
        <v>1</v>
      </c>
      <c r="L13" s="17"/>
      <c r="M13" s="17"/>
      <c r="N13" s="40">
        <f t="shared" si="4"/>
        <v>0</v>
      </c>
      <c r="O13" s="17">
        <f t="shared" si="5"/>
        <v>3.5</v>
      </c>
      <c r="P13" s="17"/>
    </row>
    <row r="14" spans="1:16" x14ac:dyDescent="0.15">
      <c r="A14" s="17" t="s">
        <v>58</v>
      </c>
      <c r="B14" s="28" t="s">
        <v>34</v>
      </c>
      <c r="C14" s="17">
        <v>1</v>
      </c>
      <c r="D14" s="29">
        <v>2</v>
      </c>
      <c r="E14" s="17">
        <v>11</v>
      </c>
      <c r="F14" s="17"/>
      <c r="G14" s="17"/>
      <c r="H14" s="17"/>
      <c r="I14" s="17"/>
      <c r="J14" s="17">
        <v>5</v>
      </c>
      <c r="K14" s="17">
        <v>1</v>
      </c>
      <c r="L14" s="17"/>
      <c r="M14" s="17">
        <v>2</v>
      </c>
      <c r="N14" s="40">
        <f t="shared" si="4"/>
        <v>7</v>
      </c>
      <c r="O14" s="40">
        <f t="shared" si="5"/>
        <v>3.5</v>
      </c>
      <c r="P14" s="17">
        <v>2</v>
      </c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40"/>
      <c r="O15" s="40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40"/>
      <c r="O16" s="40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40"/>
      <c r="O17" s="40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10</v>
      </c>
      <c r="D31" s="6">
        <f t="shared" ref="D31:M31" si="6">SUM(D2:D29)</f>
        <v>25</v>
      </c>
      <c r="E31">
        <f t="shared" si="6"/>
        <v>118</v>
      </c>
      <c r="F31">
        <f t="shared" si="6"/>
        <v>0</v>
      </c>
      <c r="G31">
        <f t="shared" si="6"/>
        <v>2</v>
      </c>
      <c r="H31">
        <f t="shared" si="6"/>
        <v>0</v>
      </c>
      <c r="I31">
        <f t="shared" si="6"/>
        <v>0</v>
      </c>
      <c r="J31">
        <f t="shared" si="6"/>
        <v>38</v>
      </c>
      <c r="K31">
        <f t="shared" si="6"/>
        <v>9</v>
      </c>
      <c r="L31">
        <f t="shared" si="6"/>
        <v>7</v>
      </c>
      <c r="M31">
        <f t="shared" si="6"/>
        <v>17</v>
      </c>
      <c r="N31" s="4">
        <f>ROUND(M31/(D31/7),2)</f>
        <v>4.76</v>
      </c>
      <c r="O31" s="3">
        <f>K31*7/D31</f>
        <v>2.52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B5EA-FB11-4C05-8408-879CFCE96582}">
  <sheetPr codeName="Sheet10"/>
  <dimension ref="A1:P31"/>
  <sheetViews>
    <sheetView zoomScaleNormal="100" workbookViewId="0">
      <selection activeCell="A15" sqref="A15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6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/>
      <c r="D3" s="2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>
        <v>1</v>
      </c>
      <c r="D5" s="29">
        <v>4</v>
      </c>
      <c r="E5" s="17">
        <v>23</v>
      </c>
      <c r="F5" s="17"/>
      <c r="G5" s="17"/>
      <c r="H5" s="17"/>
      <c r="I5" s="17"/>
      <c r="J5" s="17">
        <v>3</v>
      </c>
      <c r="K5" s="17">
        <v>5</v>
      </c>
      <c r="L5" s="17">
        <v>7</v>
      </c>
      <c r="M5" s="17">
        <v>4</v>
      </c>
      <c r="N5" s="33">
        <f>ROUND(M5/(D5/7),2)</f>
        <v>7</v>
      </c>
      <c r="O5" s="31">
        <f>K5*7/D5</f>
        <v>8.75</v>
      </c>
      <c r="P5" s="17">
        <v>4</v>
      </c>
    </row>
    <row r="6" spans="1:16" x14ac:dyDescent="0.15">
      <c r="A6" s="27" t="s">
        <v>41</v>
      </c>
      <c r="B6" s="28" t="s">
        <v>42</v>
      </c>
      <c r="C6" s="17">
        <v>1</v>
      </c>
      <c r="D6" s="29">
        <v>3</v>
      </c>
      <c r="E6" s="17">
        <v>18</v>
      </c>
      <c r="F6" s="17"/>
      <c r="G6" s="17">
        <v>1</v>
      </c>
      <c r="H6" s="17"/>
      <c r="I6" s="17"/>
      <c r="J6" s="17">
        <v>2</v>
      </c>
      <c r="K6" s="17">
        <v>4</v>
      </c>
      <c r="L6" s="17">
        <v>8</v>
      </c>
      <c r="M6" s="17">
        <v>4</v>
      </c>
      <c r="N6" s="33">
        <f>ROUND(M6/(D6/7),2)</f>
        <v>9.33</v>
      </c>
      <c r="O6" s="31">
        <f>K6*7/D6</f>
        <v>9.3333333333333339</v>
      </c>
      <c r="P6" s="17">
        <v>4</v>
      </c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>
        <v>1</v>
      </c>
      <c r="D8" s="29">
        <v>1</v>
      </c>
      <c r="E8" s="17">
        <v>5</v>
      </c>
      <c r="F8" s="17"/>
      <c r="G8" s="17"/>
      <c r="H8" s="17"/>
      <c r="I8" s="17"/>
      <c r="J8" s="17">
        <v>1</v>
      </c>
      <c r="K8" s="17"/>
      <c r="L8" s="17">
        <v>2</v>
      </c>
      <c r="M8" s="17">
        <v>1</v>
      </c>
      <c r="N8" s="33">
        <f>ROUND(M8/(D8/7),2)</f>
        <v>7</v>
      </c>
      <c r="O8" s="31">
        <f>K8*7/D8</f>
        <v>0</v>
      </c>
      <c r="P8" s="17">
        <v>1</v>
      </c>
    </row>
    <row r="9" spans="1:16" x14ac:dyDescent="0.15">
      <c r="A9" s="27" t="s">
        <v>47</v>
      </c>
      <c r="B9" s="28" t="s">
        <v>48</v>
      </c>
      <c r="C9" s="17">
        <v>1</v>
      </c>
      <c r="D9" s="29">
        <v>1</v>
      </c>
      <c r="E9" s="17">
        <v>14</v>
      </c>
      <c r="F9" s="17"/>
      <c r="G9" s="17"/>
      <c r="H9" s="17"/>
      <c r="I9" s="17"/>
      <c r="J9" s="17"/>
      <c r="K9" s="17">
        <v>1</v>
      </c>
      <c r="L9" s="17">
        <v>6</v>
      </c>
      <c r="M9" s="17">
        <v>0</v>
      </c>
      <c r="N9" s="33">
        <f>ROUND(M9/(D9/7),2)</f>
        <v>0</v>
      </c>
      <c r="O9" s="31">
        <f>K9*7/D9</f>
        <v>7</v>
      </c>
      <c r="P9" s="17">
        <v>6</v>
      </c>
    </row>
    <row r="10" spans="1:16" x14ac:dyDescent="0.15">
      <c r="A10" s="27" t="s">
        <v>50</v>
      </c>
      <c r="B10" s="28" t="s">
        <v>51</v>
      </c>
      <c r="C10" s="17">
        <v>1</v>
      </c>
      <c r="D10" s="29">
        <v>2</v>
      </c>
      <c r="E10" s="17">
        <v>15</v>
      </c>
      <c r="F10" s="17"/>
      <c r="G10" s="17">
        <v>1</v>
      </c>
      <c r="H10" s="17"/>
      <c r="I10" s="17"/>
      <c r="J10" s="17">
        <v>1</v>
      </c>
      <c r="K10" s="17">
        <v>3</v>
      </c>
      <c r="L10" s="17">
        <v>8</v>
      </c>
      <c r="M10" s="17">
        <v>4</v>
      </c>
      <c r="N10" s="39">
        <f>ROUND(M10/(D10/7),2)</f>
        <v>14</v>
      </c>
      <c r="O10" s="39">
        <f>K10*7/D10</f>
        <v>10.5</v>
      </c>
      <c r="P10" s="17">
        <v>4</v>
      </c>
    </row>
    <row r="11" spans="1:16" x14ac:dyDescent="0.15">
      <c r="A11" s="27" t="s">
        <v>52</v>
      </c>
      <c r="B11" s="28" t="s">
        <v>53</v>
      </c>
      <c r="C11" s="17">
        <v>1</v>
      </c>
      <c r="D11" s="29">
        <v>2.3333333333333335</v>
      </c>
      <c r="E11" s="17">
        <v>16</v>
      </c>
      <c r="F11" s="17"/>
      <c r="G11" s="17">
        <v>1</v>
      </c>
      <c r="H11" s="17"/>
      <c r="I11" s="17"/>
      <c r="J11" s="17"/>
      <c r="K11" s="17">
        <v>3</v>
      </c>
      <c r="L11" s="17">
        <v>9</v>
      </c>
      <c r="M11" s="17">
        <v>4</v>
      </c>
      <c r="N11" s="39">
        <f>ROUND(M11/(D11/7),2)</f>
        <v>12</v>
      </c>
      <c r="O11" s="39">
        <f>K11*7/D11</f>
        <v>9</v>
      </c>
      <c r="P11" s="17">
        <v>4</v>
      </c>
    </row>
    <row r="12" spans="1:16" x14ac:dyDescent="0.15">
      <c r="A12" s="27" t="s">
        <v>54</v>
      </c>
      <c r="B12" s="28" t="s">
        <v>55</v>
      </c>
      <c r="C12" s="17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15">
      <c r="A13" s="27" t="s">
        <v>57</v>
      </c>
      <c r="B13" s="28" t="s">
        <v>34</v>
      </c>
      <c r="C13" s="17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15">
      <c r="A14" s="17" t="s">
        <v>58</v>
      </c>
      <c r="B14" s="28" t="s">
        <v>34</v>
      </c>
      <c r="C14" s="17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6</v>
      </c>
      <c r="D31" s="6">
        <f t="shared" ref="D31:M31" si="0">SUM(D2:D29)</f>
        <v>13.333333333333334</v>
      </c>
      <c r="E31">
        <f t="shared" si="0"/>
        <v>91</v>
      </c>
      <c r="F31">
        <f t="shared" si="0"/>
        <v>0</v>
      </c>
      <c r="G31">
        <f t="shared" si="0"/>
        <v>3</v>
      </c>
      <c r="H31">
        <f t="shared" si="0"/>
        <v>0</v>
      </c>
      <c r="I31">
        <f t="shared" si="0"/>
        <v>0</v>
      </c>
      <c r="J31">
        <f t="shared" si="0"/>
        <v>7</v>
      </c>
      <c r="K31">
        <f t="shared" si="0"/>
        <v>16</v>
      </c>
      <c r="L31">
        <f t="shared" si="0"/>
        <v>40</v>
      </c>
      <c r="M31">
        <f t="shared" si="0"/>
        <v>17</v>
      </c>
      <c r="N31" s="4">
        <f>ROUND(M31/(D31/7),2)</f>
        <v>8.93</v>
      </c>
      <c r="O31" s="3">
        <f>K31*7/D31</f>
        <v>8.4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824D-7D6B-42C0-A41E-53A993D99D7F}">
  <dimension ref="A1:P31"/>
  <sheetViews>
    <sheetView zoomScaleNormal="100" workbookViewId="0">
      <selection activeCell="A15" sqref="A15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9"/>
      <c r="E2" s="20"/>
      <c r="F2" s="20"/>
      <c r="G2" s="20"/>
      <c r="H2" s="20"/>
      <c r="I2" s="20"/>
      <c r="J2" s="20"/>
      <c r="K2" s="20"/>
      <c r="L2" s="20"/>
      <c r="M2" s="17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/>
      <c r="D3" s="2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7" t="s">
        <v>41</v>
      </c>
      <c r="B6" s="28" t="s">
        <v>42</v>
      </c>
      <c r="C6" s="17">
        <v>1</v>
      </c>
      <c r="D6" s="29">
        <v>1</v>
      </c>
      <c r="E6" s="17">
        <v>4</v>
      </c>
      <c r="F6" s="17"/>
      <c r="G6" s="17"/>
      <c r="H6" s="17"/>
      <c r="I6" s="17"/>
      <c r="J6" s="17">
        <v>2</v>
      </c>
      <c r="K6" s="17">
        <v>2</v>
      </c>
      <c r="L6" s="17"/>
      <c r="M6" s="17"/>
      <c r="N6" s="33">
        <f>ROUND(M6/(D6/7),2)</f>
        <v>0</v>
      </c>
      <c r="O6" s="31">
        <f>K6*7/D6</f>
        <v>14</v>
      </c>
      <c r="P6" s="17"/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/>
      <c r="D8" s="2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15">
      <c r="A9" s="27" t="s">
        <v>47</v>
      </c>
      <c r="B9" s="28" t="s">
        <v>48</v>
      </c>
      <c r="C9" s="17"/>
      <c r="D9" s="2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15">
      <c r="A11" s="27" t="s">
        <v>52</v>
      </c>
      <c r="B11" s="28" t="s">
        <v>53</v>
      </c>
      <c r="C11" s="17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15">
      <c r="A12" s="27" t="s">
        <v>54</v>
      </c>
      <c r="B12" s="28" t="s">
        <v>55</v>
      </c>
      <c r="C12" s="17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15">
      <c r="A13" s="27" t="s">
        <v>57</v>
      </c>
      <c r="B13" s="28" t="s">
        <v>34</v>
      </c>
      <c r="C13" s="17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15">
      <c r="A14" s="17" t="s">
        <v>58</v>
      </c>
      <c r="B14" s="28" t="s">
        <v>34</v>
      </c>
      <c r="C14" s="17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1</v>
      </c>
      <c r="D31" s="6">
        <f t="shared" ref="D31:M31" si="0">SUM(D2:D29)</f>
        <v>1</v>
      </c>
      <c r="E31">
        <f t="shared" si="0"/>
        <v>4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2</v>
      </c>
      <c r="K31">
        <f t="shared" si="0"/>
        <v>2</v>
      </c>
      <c r="L31">
        <f t="shared" si="0"/>
        <v>0</v>
      </c>
      <c r="M31">
        <f t="shared" si="0"/>
        <v>0</v>
      </c>
      <c r="N31" s="4">
        <f>ROUND(M31/(D31/7),2)</f>
        <v>0</v>
      </c>
      <c r="O31" s="3">
        <f>K31*7/D31</f>
        <v>14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69F8F-9EEF-4A50-AE74-90F9CD5636F1}">
  <dimension ref="A1:P31"/>
  <sheetViews>
    <sheetView zoomScaleNormal="100" workbookViewId="0">
      <selection activeCell="A15" sqref="A15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9"/>
      <c r="E2" s="20"/>
      <c r="F2" s="20"/>
      <c r="G2" s="20"/>
      <c r="H2" s="20"/>
      <c r="I2" s="20"/>
      <c r="J2" s="20"/>
      <c r="K2" s="20"/>
      <c r="L2" s="20"/>
      <c r="M2" s="17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/>
      <c r="D3" s="2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7" t="s">
        <v>41</v>
      </c>
      <c r="B6" s="28" t="s">
        <v>42</v>
      </c>
      <c r="C6" s="17"/>
      <c r="D6" s="29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>
        <v>1</v>
      </c>
      <c r="D8" s="29">
        <v>2</v>
      </c>
      <c r="E8" s="17">
        <v>17</v>
      </c>
      <c r="F8" s="17"/>
      <c r="G8" s="17"/>
      <c r="H8" s="17"/>
      <c r="I8" s="17"/>
      <c r="J8" s="17">
        <v>3</v>
      </c>
      <c r="K8" s="17">
        <v>2</v>
      </c>
      <c r="L8" s="17"/>
      <c r="M8" s="17">
        <v>3</v>
      </c>
      <c r="N8" s="33">
        <f>ROUND(M8/(D8/7),2)</f>
        <v>10.5</v>
      </c>
      <c r="O8" s="31">
        <f>K8*7/D8</f>
        <v>7</v>
      </c>
      <c r="P8" s="17">
        <v>5</v>
      </c>
    </row>
    <row r="9" spans="1:16" x14ac:dyDescent="0.15">
      <c r="A9" s="27" t="s">
        <v>47</v>
      </c>
      <c r="B9" s="28" t="s">
        <v>48</v>
      </c>
      <c r="C9" s="17"/>
      <c r="D9" s="2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15">
      <c r="A11" s="27" t="s">
        <v>52</v>
      </c>
      <c r="B11" s="28" t="s">
        <v>53</v>
      </c>
      <c r="C11" s="17">
        <v>1</v>
      </c>
      <c r="D11" s="29">
        <v>1</v>
      </c>
      <c r="E11" s="17">
        <v>4</v>
      </c>
      <c r="F11" s="17"/>
      <c r="G11" s="17"/>
      <c r="H11" s="17"/>
      <c r="I11" s="17"/>
      <c r="J11" s="17"/>
      <c r="K11" s="17"/>
      <c r="L11" s="17"/>
      <c r="M11" s="17"/>
      <c r="N11" s="33">
        <f>ROUND(M11/(D11/7),2)</f>
        <v>0</v>
      </c>
      <c r="O11" s="31">
        <f>K11*7/D11</f>
        <v>0</v>
      </c>
      <c r="P11" s="17"/>
    </row>
    <row r="12" spans="1:16" x14ac:dyDescent="0.15">
      <c r="A12" s="27" t="s">
        <v>54</v>
      </c>
      <c r="B12" s="28" t="s">
        <v>55</v>
      </c>
      <c r="C12" s="17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15">
      <c r="A13" s="27" t="s">
        <v>57</v>
      </c>
      <c r="B13" s="28" t="s">
        <v>34</v>
      </c>
      <c r="C13" s="17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15">
      <c r="A14" s="17" t="s">
        <v>58</v>
      </c>
      <c r="B14" s="28" t="s">
        <v>34</v>
      </c>
      <c r="C14" s="17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2</v>
      </c>
      <c r="D31" s="6">
        <f t="shared" ref="D31:M31" si="0">SUM(D2:D29)</f>
        <v>3</v>
      </c>
      <c r="E31">
        <f t="shared" si="0"/>
        <v>21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>
        <f t="shared" si="0"/>
        <v>3</v>
      </c>
      <c r="K31">
        <f t="shared" si="0"/>
        <v>2</v>
      </c>
      <c r="L31">
        <f t="shared" si="0"/>
        <v>0</v>
      </c>
      <c r="M31">
        <f t="shared" si="0"/>
        <v>3</v>
      </c>
      <c r="N31" s="4">
        <f>ROUND(M31/(D31/7),2)</f>
        <v>7</v>
      </c>
      <c r="O31" s="3">
        <f>K31*7/D31</f>
        <v>4.666666666666667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106A9-AC0B-4774-863D-C31BA2531F75}">
  <dimension ref="A1:P31"/>
  <sheetViews>
    <sheetView zoomScaleNormal="100" workbookViewId="0">
      <selection activeCell="A15" sqref="A15"/>
    </sheetView>
  </sheetViews>
  <sheetFormatPr defaultRowHeight="13.5" x14ac:dyDescent="0.15"/>
  <cols>
    <col min="1" max="1" width="10.5" style="1" bestFit="1" customWidth="1"/>
    <col min="2" max="2" width="11.875" style="11" bestFit="1" customWidth="1"/>
    <col min="3" max="3" width="6.25" customWidth="1"/>
    <col min="4" max="4" width="8.125" style="6" customWidth="1"/>
    <col min="5" max="5" width="6.625" customWidth="1"/>
    <col min="6" max="7" width="5.625" customWidth="1"/>
    <col min="8" max="13" width="6.5" customWidth="1"/>
    <col min="14" max="14" width="7.5" customWidth="1"/>
    <col min="15" max="15" width="8.625" customWidth="1"/>
  </cols>
  <sheetData>
    <row r="1" spans="1:16" s="5" customFormat="1" x14ac:dyDescent="0.15">
      <c r="A1" s="24" t="s">
        <v>17</v>
      </c>
      <c r="B1" s="25" t="s">
        <v>18</v>
      </c>
      <c r="C1" s="20" t="s">
        <v>2</v>
      </c>
      <c r="D1" s="26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39</v>
      </c>
    </row>
    <row r="2" spans="1:16" s="5" customFormat="1" x14ac:dyDescent="0.15">
      <c r="A2" s="27" t="s">
        <v>33</v>
      </c>
      <c r="B2" s="28" t="s">
        <v>34</v>
      </c>
      <c r="C2" s="20"/>
      <c r="D2" s="26"/>
      <c r="E2" s="20"/>
      <c r="F2" s="20"/>
      <c r="G2" s="20"/>
      <c r="H2" s="20"/>
      <c r="I2" s="20"/>
      <c r="J2" s="20"/>
      <c r="K2" s="20"/>
      <c r="L2" s="20"/>
      <c r="M2" s="17"/>
      <c r="N2" s="20"/>
      <c r="O2" s="20"/>
      <c r="P2" s="20"/>
    </row>
    <row r="3" spans="1:16" x14ac:dyDescent="0.15">
      <c r="A3" s="27" t="s">
        <v>35</v>
      </c>
      <c r="B3" s="28" t="s">
        <v>34</v>
      </c>
      <c r="C3" s="17"/>
      <c r="D3" s="2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15">
      <c r="A4" s="27" t="s">
        <v>36</v>
      </c>
      <c r="B4" s="28" t="s">
        <v>34</v>
      </c>
      <c r="C4" s="17"/>
      <c r="D4" s="2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15">
      <c r="A5" s="27" t="s">
        <v>37</v>
      </c>
      <c r="B5" s="28" t="s">
        <v>38</v>
      </c>
      <c r="C5" s="17"/>
      <c r="D5" s="2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15">
      <c r="A6" s="27" t="s">
        <v>41</v>
      </c>
      <c r="B6" s="28" t="s">
        <v>42</v>
      </c>
      <c r="C6" s="17"/>
      <c r="D6" s="29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15">
      <c r="A7" s="27" t="s">
        <v>44</v>
      </c>
      <c r="B7" s="28" t="s">
        <v>34</v>
      </c>
      <c r="C7" s="17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27" t="s">
        <v>45</v>
      </c>
      <c r="B8" s="28" t="s">
        <v>46</v>
      </c>
      <c r="C8" s="17"/>
      <c r="D8" s="2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15">
      <c r="A9" s="27" t="s">
        <v>47</v>
      </c>
      <c r="B9" s="28" t="s">
        <v>48</v>
      </c>
      <c r="C9" s="17">
        <v>1</v>
      </c>
      <c r="D9" s="29">
        <v>2</v>
      </c>
      <c r="E9" s="17">
        <v>10</v>
      </c>
      <c r="F9" s="17"/>
      <c r="G9" s="17"/>
      <c r="H9" s="17"/>
      <c r="I9" s="17"/>
      <c r="J9" s="17">
        <v>2</v>
      </c>
      <c r="K9" s="17">
        <v>1</v>
      </c>
      <c r="L9" s="17">
        <v>2</v>
      </c>
      <c r="M9" s="17">
        <v>0</v>
      </c>
      <c r="N9" s="33">
        <f>ROUND(M9/(D9/7),2)</f>
        <v>0</v>
      </c>
      <c r="O9" s="31">
        <f>K9*7/D9</f>
        <v>3.5</v>
      </c>
      <c r="P9" s="17">
        <v>2</v>
      </c>
    </row>
    <row r="10" spans="1:16" x14ac:dyDescent="0.15">
      <c r="A10" s="27" t="s">
        <v>50</v>
      </c>
      <c r="B10" s="28" t="s">
        <v>51</v>
      </c>
      <c r="C10" s="17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33"/>
      <c r="O10" s="31"/>
      <c r="P10" s="17"/>
    </row>
    <row r="11" spans="1:16" x14ac:dyDescent="0.15">
      <c r="A11" s="27" t="s">
        <v>52</v>
      </c>
      <c r="B11" s="28" t="s">
        <v>53</v>
      </c>
      <c r="C11" s="17">
        <v>1</v>
      </c>
      <c r="D11" s="29">
        <v>1.6666666666666665</v>
      </c>
      <c r="E11" s="17">
        <v>10</v>
      </c>
      <c r="F11" s="17"/>
      <c r="G11" s="17"/>
      <c r="H11" s="17"/>
      <c r="I11" s="17"/>
      <c r="J11" s="17"/>
      <c r="K11" s="17">
        <v>3</v>
      </c>
      <c r="L11" s="17">
        <v>5</v>
      </c>
      <c r="M11" s="17">
        <v>1</v>
      </c>
      <c r="N11" s="33">
        <f t="shared" ref="N11" si="0">ROUND(M11/(D11/7),2)</f>
        <v>4.2</v>
      </c>
      <c r="O11" s="31">
        <f t="shared" ref="O11" si="1">K11*7/D11</f>
        <v>12.600000000000001</v>
      </c>
      <c r="P11" s="17">
        <v>1</v>
      </c>
    </row>
    <row r="12" spans="1:16" x14ac:dyDescent="0.15">
      <c r="A12" s="27" t="s">
        <v>54</v>
      </c>
      <c r="B12" s="28" t="s">
        <v>55</v>
      </c>
      <c r="C12" s="17">
        <v>1</v>
      </c>
      <c r="D12" s="29">
        <v>0.66666666666666663</v>
      </c>
      <c r="E12" s="17">
        <v>12</v>
      </c>
      <c r="F12" s="17"/>
      <c r="G12" s="17"/>
      <c r="H12" s="17"/>
      <c r="I12" s="17"/>
      <c r="J12" s="17">
        <v>1</v>
      </c>
      <c r="K12" s="17"/>
      <c r="L12" s="17">
        <v>7</v>
      </c>
      <c r="M12" s="17">
        <v>3</v>
      </c>
      <c r="N12" s="33">
        <f t="shared" ref="N12" si="2">ROUND(M12/(D12/7),2)</f>
        <v>31.5</v>
      </c>
      <c r="O12" s="31">
        <f t="shared" ref="O12" si="3">K12*7/D12</f>
        <v>0</v>
      </c>
      <c r="P12" s="17">
        <v>7</v>
      </c>
    </row>
    <row r="13" spans="1:16" x14ac:dyDescent="0.15">
      <c r="A13" s="27" t="s">
        <v>57</v>
      </c>
      <c r="B13" s="28" t="s">
        <v>34</v>
      </c>
      <c r="C13" s="17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15">
      <c r="A14" s="17" t="s">
        <v>58</v>
      </c>
      <c r="B14" s="28" t="s">
        <v>34</v>
      </c>
      <c r="C14" s="17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15">
      <c r="A15" s="27"/>
      <c r="B15" s="28"/>
      <c r="C15" s="17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15">
      <c r="A16" s="27"/>
      <c r="B16" s="28"/>
      <c r="C16" s="17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15">
      <c r="A17" s="27"/>
      <c r="B17" s="28"/>
      <c r="C17" s="17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27"/>
      <c r="B18" s="28"/>
      <c r="C18" s="17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15">
      <c r="A19" s="27"/>
      <c r="B19" s="27"/>
      <c r="C19" s="28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15">
      <c r="A20" s="27"/>
      <c r="B20" s="28"/>
      <c r="C20" s="17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15">
      <c r="A21" s="27"/>
      <c r="B21" s="28"/>
      <c r="C21" s="17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15">
      <c r="A22" s="27"/>
      <c r="B22" s="28"/>
      <c r="C22" s="17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15">
      <c r="A23" s="27"/>
      <c r="B23" s="28"/>
      <c r="C23" s="17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15">
      <c r="A24" s="27"/>
      <c r="B24" s="28"/>
      <c r="C24" s="17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15">
      <c r="A25" s="27"/>
      <c r="B25" s="28"/>
      <c r="C25" s="17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15">
      <c r="A26" s="27"/>
      <c r="B26" s="28"/>
      <c r="C26" s="17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15">
      <c r="A27" s="27"/>
      <c r="B27" s="28"/>
      <c r="C27" s="17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15">
      <c r="A28" s="27"/>
      <c r="B28" s="28"/>
      <c r="C28" s="17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31" spans="1:16" x14ac:dyDescent="0.15">
      <c r="B31" s="11" t="s">
        <v>19</v>
      </c>
      <c r="C31">
        <f>SUM(C2:C29)</f>
        <v>3</v>
      </c>
      <c r="D31" s="6">
        <f t="shared" ref="D31:M31" si="4">SUM(D2:D29)</f>
        <v>4.333333333333333</v>
      </c>
      <c r="E31">
        <f t="shared" si="4"/>
        <v>32</v>
      </c>
      <c r="F31">
        <f t="shared" si="4"/>
        <v>0</v>
      </c>
      <c r="G31">
        <f t="shared" si="4"/>
        <v>0</v>
      </c>
      <c r="H31">
        <f t="shared" si="4"/>
        <v>0</v>
      </c>
      <c r="I31">
        <f t="shared" si="4"/>
        <v>0</v>
      </c>
      <c r="J31">
        <f t="shared" si="4"/>
        <v>3</v>
      </c>
      <c r="K31">
        <f t="shared" si="4"/>
        <v>4</v>
      </c>
      <c r="L31">
        <f t="shared" si="4"/>
        <v>14</v>
      </c>
      <c r="M31">
        <f t="shared" si="4"/>
        <v>4</v>
      </c>
      <c r="N31" s="4">
        <f>ROUND(M31/(D31/7),2)</f>
        <v>6.46</v>
      </c>
      <c r="O31" s="3">
        <f>K31*7/D31</f>
        <v>6.4615384615384617</v>
      </c>
    </row>
  </sheetData>
  <phoneticPr fontId="2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720" r:id="rId1"/>
  <headerFooter alignWithMargins="0">
    <oddHeader>&amp;L&amp;"Brush Script MT,斜体"&amp;24Good Fellows&amp;"ＭＳ Ｐゴシック,標準"&amp;11 &amp;"ＭＳ Ｐ明朝,太字"&amp;20 2024年度投手成績表（&amp;A）&amp;R&amp;D</oddHeader>
    <oddFooter>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15</vt:i4>
      </vt:variant>
    </vt:vector>
  </HeadingPairs>
  <TitlesOfParts>
    <vt:vector size="32" baseType="lpstr">
      <vt:lpstr>試合結果</vt:lpstr>
      <vt:lpstr>総計</vt:lpstr>
      <vt:lpstr>渡邉</vt:lpstr>
      <vt:lpstr>堀川</vt:lpstr>
      <vt:lpstr>清川</vt:lpstr>
      <vt:lpstr>岩崎</vt:lpstr>
      <vt:lpstr>小林</vt:lpstr>
      <vt:lpstr>森谷</vt:lpstr>
      <vt:lpstr>田淵</vt:lpstr>
      <vt:lpstr>牧野</vt:lpstr>
      <vt:lpstr>山下</vt:lpstr>
      <vt:lpstr>平田</vt:lpstr>
      <vt:lpstr>伍</vt:lpstr>
      <vt:lpstr>山田</vt:lpstr>
      <vt:lpstr>山本</vt:lpstr>
      <vt:lpstr>部外</vt:lpstr>
      <vt:lpstr>Sheet1</vt:lpstr>
      <vt:lpstr>岩崎!Print_Area</vt:lpstr>
      <vt:lpstr>伍!Print_Area</vt:lpstr>
      <vt:lpstr>山下!Print_Area</vt:lpstr>
      <vt:lpstr>山田!Print_Area</vt:lpstr>
      <vt:lpstr>山本!Print_Area</vt:lpstr>
      <vt:lpstr>小林!Print_Area</vt:lpstr>
      <vt:lpstr>森谷!Print_Area</vt:lpstr>
      <vt:lpstr>清川!Print_Area</vt:lpstr>
      <vt:lpstr>総計!Print_Area</vt:lpstr>
      <vt:lpstr>田淵!Print_Area</vt:lpstr>
      <vt:lpstr>渡邉!Print_Area</vt:lpstr>
      <vt:lpstr>部外!Print_Area</vt:lpstr>
      <vt:lpstr>平田!Print_Area</vt:lpstr>
      <vt:lpstr>牧野!Print_Area</vt:lpstr>
      <vt:lpstr>堀川!Print_Area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統合ＯＡ</dc:creator>
  <cp:lastModifiedBy>隆久 平野</cp:lastModifiedBy>
  <cp:lastPrinted>2021-12-08T00:24:17Z</cp:lastPrinted>
  <dcterms:created xsi:type="dcterms:W3CDTF">2002-06-22T12:39:34Z</dcterms:created>
  <dcterms:modified xsi:type="dcterms:W3CDTF">2025-12-29T05:45:00Z</dcterms:modified>
</cp:coreProperties>
</file>